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eight curves" sheetId="1" r:id="rId1"/>
    <sheet name="Red pine reps" sheetId="2" r:id="rId2"/>
    <sheet name="Spatial 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Bormann</author>
  </authors>
  <commentList>
    <comment ref="L15" authorId="0">
      <text>
        <r>
          <rPr>
            <b/>
            <sz val="8"/>
            <rFont val="Tahoma"/>
            <family val="0"/>
          </rPr>
          <t xml:space="preserve">Note: this formula was incorrect in the version used for the manuscript submitted to Ecosystems (it reads +/-42).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<sst xmlns="http://schemas.openxmlformats.org/spreadsheetml/2006/main" count="105" uniqueCount="84">
  <si>
    <t>Population of cells sampled</t>
  </si>
  <si>
    <t>xx</t>
  </si>
  <si>
    <t>Replanted hybrid or missing trees</t>
  </si>
  <si>
    <t>Cells adjacent to hybrids</t>
  </si>
  <si>
    <t>M</t>
  </si>
  <si>
    <t>Biomass sampled</t>
  </si>
  <si>
    <t>Soil sampled</t>
  </si>
  <si>
    <t>Red pine</t>
  </si>
  <si>
    <t>Alder</t>
  </si>
  <si>
    <t>or 6 of 14 rows were designated for sampling</t>
  </si>
  <si>
    <t>Sampling-area cells</t>
  </si>
  <si>
    <t xml:space="preserve">giving a population of 48 cells.  Hybrids (3) and a missing tree </t>
  </si>
  <si>
    <t>Buffer around sampled cells</t>
  </si>
  <si>
    <t xml:space="preserve">were not considered, and trees adjacent and nonadjacent to hybrids were </t>
  </si>
  <si>
    <t>Hybrid cells in area</t>
  </si>
  <si>
    <t>separated into 2 populations (Adj and Nonadj).</t>
  </si>
  <si>
    <t>Missing cells in area</t>
  </si>
  <si>
    <t>Cell adjacent to hybrids or missing</t>
  </si>
  <si>
    <t>Adjacent</t>
  </si>
  <si>
    <t>Other, nonadjacent cells</t>
  </si>
  <si>
    <t>Nonadjacent</t>
  </si>
  <si>
    <t xml:space="preserve"> Adj. cells sampled</t>
  </si>
  <si>
    <t xml:space="preserve"> Nonadj. cells sampled</t>
  </si>
  <si>
    <t>Pitch pine sandbox cells</t>
  </si>
  <si>
    <t>1 m</t>
  </si>
  <si>
    <r>
      <t>Spatial distribution of tree heights (cm) at t</t>
    </r>
    <r>
      <rPr>
        <b/>
        <vertAlign val="subscript"/>
        <sz val="12"/>
        <rFont val="Arial"/>
        <family val="2"/>
      </rPr>
      <t>1</t>
    </r>
  </si>
  <si>
    <t>Box boundary</t>
  </si>
  <si>
    <t>GRAPH AREA</t>
  </si>
  <si>
    <t>Years</t>
  </si>
  <si>
    <t>Days</t>
  </si>
  <si>
    <t>Small red pine 1</t>
  </si>
  <si>
    <t>Small red pine 2</t>
  </si>
  <si>
    <t>Samll black alder</t>
  </si>
  <si>
    <t>Large pitch pine</t>
  </si>
  <si>
    <t>Large black locust</t>
  </si>
  <si>
    <t>Large red pine</t>
  </si>
  <si>
    <t>"a22=a81"</t>
  </si>
  <si>
    <t>Sandbox size</t>
  </si>
  <si>
    <t>Small</t>
  </si>
  <si>
    <t>Large</t>
  </si>
  <si>
    <t>Key</t>
  </si>
  <si>
    <t>Rep A</t>
  </si>
  <si>
    <t>Rep B</t>
  </si>
  <si>
    <t>Rep C</t>
  </si>
  <si>
    <t>Average</t>
  </si>
  <si>
    <t>Std Dev</t>
  </si>
  <si>
    <t>Std Err</t>
  </si>
  <si>
    <t>n</t>
  </si>
  <si>
    <t>Anova: Single Factor</t>
  </si>
  <si>
    <t>SUMMARY</t>
  </si>
  <si>
    <t>Groups</t>
  </si>
  <si>
    <t>Count</t>
  </si>
  <si>
    <t>Sum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</si>
  <si>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</si>
  <si>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</si>
  <si>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</si>
  <si>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</si>
  <si>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</si>
  <si>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</si>
  <si>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</si>
  <si>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</si>
  <si>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</si>
  <si>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</si>
  <si>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</si>
  <si>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</si>
  <si>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t-Test: Two-Sample Assuming Equal Variances</t>
  </si>
  <si>
    <t>Variable 1</t>
  </si>
  <si>
    <t>Variable 2</t>
  </si>
  <si>
    <t>Mean</t>
  </si>
  <si>
    <t>Observations</t>
  </si>
  <si>
    <t>Pooled Variance</t>
  </si>
  <si>
    <t>Hypothesized Mean Difference</t>
  </si>
  <si>
    <t>t Stat</t>
  </si>
  <si>
    <t>P(T&lt;=t) one-tail</t>
  </si>
  <si>
    <t>t Critical one-tail</t>
  </si>
  <si>
    <t>P(T&lt;=t) two-tail</t>
  </si>
  <si>
    <t>t Critical two-tail</t>
  </si>
  <si>
    <t>Pooled std dev</t>
  </si>
  <si>
    <t>Confidence interval</t>
  </si>
  <si>
    <t>Half 95% Confidence interval</t>
  </si>
  <si>
    <t>+/-</t>
  </si>
  <si>
    <t>Red pine tree heights in 1987 for three replicate sandboxes</t>
  </si>
  <si>
    <t>Sandbox tree height.xls</t>
  </si>
  <si>
    <t>Five to seven years of tree heights for various sandboxes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</si>
</sst>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000"/>
    <numFmt numFmtId="166" formatCode="0.0000000"/>
    <numFmt numFmtId="167" formatCode="0.00000000"/>
    <numFmt numFmtId="168" formatCode="0.00000"/>
    <numFmt numFmtId="169" formatCode="0.0000"/>
    <numFmt numFmtId="170" formatCode="0.000"/>
    <numFmt numFmtId="171" formatCode="0.0"/>
    <numFmt numFmtId="172" formatCode="0_)"/>
  </numFmts>
  <fonts count="11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 style="thin"/>
      <top style="mediumDashDot"/>
      <bottom style="thin"/>
    </border>
    <border>
      <left style="thin"/>
      <right style="thin"/>
      <top style="mediumDashDot"/>
      <bottom style="thin"/>
    </border>
    <border>
      <left style="thin"/>
      <right style="thin"/>
      <top style="mediumDashDot"/>
      <bottom>
        <color indexed="63"/>
      </bottom>
    </border>
    <border>
      <left style="thin"/>
      <right>
        <color indexed="63"/>
      </right>
      <top style="mediumDashDot"/>
      <bottom style="thin"/>
    </border>
    <border>
      <left style="thin"/>
      <right style="mediumDashDot"/>
      <top style="mediumDashDot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medium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DashDot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 style="thin"/>
      <bottom style="thin"/>
    </border>
    <border>
      <left style="mediumDashDot"/>
      <right style="thin"/>
      <top style="thin"/>
      <bottom style="mediumDashDot"/>
    </border>
    <border>
      <left style="thin"/>
      <right>
        <color indexed="63"/>
      </right>
      <top style="thin"/>
      <bottom style="mediumDashDot"/>
    </border>
    <border>
      <left style="thin"/>
      <right style="thin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>
        <color indexed="63"/>
      </left>
      <right>
        <color indexed="63"/>
      </right>
      <top style="thin"/>
      <bottom style="mediumDashDot"/>
    </border>
    <border>
      <left style="thin"/>
      <right style="thin"/>
      <top>
        <color indexed="63"/>
      </top>
      <bottom style="mediumDashDot"/>
    </border>
    <border>
      <left style="thin"/>
      <right style="mediumDashDot"/>
      <top style="thin"/>
      <bottom style="medium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3" borderId="29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textRotation="90"/>
    </xf>
    <xf numFmtId="1" fontId="0" fillId="0" borderId="0" xfId="0" applyNumberFormat="1" applyAlignment="1">
      <alignment/>
    </xf>
    <xf numFmtId="1" fontId="0" fillId="0" borderId="0" xfId="0" applyNumberFormat="1" applyAlignment="1">
      <alignment textRotation="90"/>
    </xf>
    <xf numFmtId="1" fontId="1" fillId="0" borderId="30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1" fillId="0" borderId="33" xfId="0" applyNumberFormat="1" applyFont="1" applyBorder="1" applyAlignment="1" applyProtection="1">
      <alignment horizontal="center" vertical="center"/>
      <protection/>
    </xf>
    <xf numFmtId="1" fontId="1" fillId="0" borderId="34" xfId="0" applyNumberFormat="1" applyFont="1" applyBorder="1" applyAlignment="1" applyProtection="1">
      <alignment horizontal="center" vertical="center"/>
      <protection/>
    </xf>
    <xf numFmtId="1" fontId="1" fillId="0" borderId="35" xfId="0" applyNumberFormat="1" applyFont="1" applyBorder="1" applyAlignment="1" applyProtection="1">
      <alignment horizontal="center" vertical="center"/>
      <protection/>
    </xf>
    <xf numFmtId="1" fontId="1" fillId="0" borderId="39" xfId="0" applyNumberFormat="1" applyFont="1" applyBorder="1" applyAlignment="1" applyProtection="1">
      <alignment horizontal="center" vertical="center"/>
      <protection/>
    </xf>
    <xf numFmtId="1" fontId="1" fillId="0" borderId="37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/>
      <protection/>
    </xf>
    <xf numFmtId="164" fontId="0" fillId="4" borderId="0" xfId="0" applyNumberFormat="1" applyFill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40" xfId="0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 horizontal="right"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172" fontId="0" fillId="4" borderId="0" xfId="0" applyNumberFormat="1" applyFill="1" applyAlignment="1">
      <alignment/>
    </xf>
    <xf numFmtId="0" fontId="0" fillId="4" borderId="0" xfId="0" applyFill="1" applyAlignment="1" quotePrefix="1">
      <alignment/>
    </xf>
    <xf numFmtId="1" fontId="0" fillId="4" borderId="0" xfId="0" applyNumberFormat="1" applyFill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2"/>
          <c:w val="0.797"/>
          <c:h val="0.88925"/>
        </c:manualLayout>
      </c:layout>
      <c:scatterChart>
        <c:scatterStyle val="line"/>
        <c:varyColors val="0"/>
        <c:ser>
          <c:idx val="1"/>
          <c:order val="0"/>
          <c:tx>
            <c:v>Alder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curves'!$C$31:$C$81</c:f>
              <c:numCache/>
            </c:numRef>
          </c:yVal>
          <c:smooth val="0"/>
        </c:ser>
        <c:ser>
          <c:idx val="3"/>
          <c:order val="1"/>
          <c:tx>
            <c:v>Red 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curves'!$D$31:$D$81</c:f>
              <c:numCache/>
            </c:numRef>
          </c:yVal>
          <c:smooth val="0"/>
        </c:ser>
        <c:ser>
          <c:idx val="4"/>
          <c:order val="2"/>
          <c:tx>
            <c:v>Red b</c:v>
          </c:tx>
          <c:spPr>
            <a:ln w="381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curves'!$E$31:$E$81</c:f>
              <c:numCache/>
            </c:numRef>
          </c:yVal>
          <c:smooth val="0"/>
        </c:ser>
        <c:ser>
          <c:idx val="5"/>
          <c:order val="3"/>
          <c:tx>
            <c:v>Red c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curves'!$F$31:$F$81</c:f>
              <c:numCache/>
            </c:numRef>
          </c:yVal>
          <c:smooth val="0"/>
        </c:ser>
        <c:ser>
          <c:idx val="6"/>
          <c:order val="4"/>
          <c:tx>
            <c:v>Pitch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curves'!$G$31:$G$81</c:f>
              <c:numCache/>
            </c:numRef>
          </c:yVal>
          <c:smooth val="0"/>
        </c:ser>
        <c:ser>
          <c:idx val="7"/>
          <c:order val="5"/>
          <c:tx>
            <c:v>Locust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'Height curves'!$A$31:$A$81</c:f>
              <c:numCache/>
            </c:numRef>
          </c:xVal>
          <c:yVal>
            <c:numRef>
              <c:f>'Height curves'!$H$31:$H$81</c:f>
              <c:numCache/>
            </c:numRef>
          </c:yVal>
          <c:smooth val="0"/>
        </c:ser>
        <c:axId val="3214182"/>
        <c:axId val="28927639"/>
      </c:scatterChart>
      <c:valAx>
        <c:axId val="32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crossBetween val="midCat"/>
        <c:dispUnits/>
      </c:valAx>
      <c:valAx>
        <c:axId val="2892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tree height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82"/>
        <c:crosses val="autoZero"/>
        <c:crossBetween val="midCat"/>
        <c:dispUnits/>
        <c:majorUnit val="100"/>
        <c:minorUnit val="10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6425"/>
          <c:y val="0.28"/>
          <c:w val="0.1305"/>
          <c:h val="0.4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13</xdr:col>
      <xdr:colOff>19050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28650" y="161925"/>
        <a:ext cx="73152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2286000" y="12573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76200</xdr:rowOff>
    </xdr:to>
    <xdr:sp>
      <xdr:nvSpPr>
        <xdr:cNvPr id="2" name="Polygon 2"/>
        <xdr:cNvSpPr>
          <a:spLocks/>
        </xdr:cNvSpPr>
      </xdr:nvSpPr>
      <xdr:spPr>
        <a:xfrm>
          <a:off x="3048000" y="12573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76200</xdr:colOff>
      <xdr:row>3</xdr:row>
      <xdr:rowOff>76200</xdr:rowOff>
    </xdr:to>
    <xdr:sp>
      <xdr:nvSpPr>
        <xdr:cNvPr id="3" name="Polygon 3"/>
        <xdr:cNvSpPr>
          <a:spLocks/>
        </xdr:cNvSpPr>
      </xdr:nvSpPr>
      <xdr:spPr>
        <a:xfrm>
          <a:off x="3810000" y="9429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76200</xdr:colOff>
      <xdr:row>1</xdr:row>
      <xdr:rowOff>76200</xdr:rowOff>
    </xdr:to>
    <xdr:sp>
      <xdr:nvSpPr>
        <xdr:cNvPr id="4" name="Polygon 4"/>
        <xdr:cNvSpPr>
          <a:spLocks/>
        </xdr:cNvSpPr>
      </xdr:nvSpPr>
      <xdr:spPr>
        <a:xfrm>
          <a:off x="4572000" y="31432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76200</xdr:colOff>
      <xdr:row>2</xdr:row>
      <xdr:rowOff>76200</xdr:rowOff>
    </xdr:to>
    <xdr:sp>
      <xdr:nvSpPr>
        <xdr:cNvPr id="5" name="Polygon 5"/>
        <xdr:cNvSpPr>
          <a:spLocks/>
        </xdr:cNvSpPr>
      </xdr:nvSpPr>
      <xdr:spPr>
        <a:xfrm>
          <a:off x="2667000" y="6286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76200</xdr:rowOff>
    </xdr:to>
    <xdr:sp>
      <xdr:nvSpPr>
        <xdr:cNvPr id="6" name="Polygon 6"/>
        <xdr:cNvSpPr>
          <a:spLocks/>
        </xdr:cNvSpPr>
      </xdr:nvSpPr>
      <xdr:spPr>
        <a:xfrm>
          <a:off x="1143000" y="12573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76200</xdr:colOff>
      <xdr:row>6</xdr:row>
      <xdr:rowOff>76200</xdr:rowOff>
    </xdr:to>
    <xdr:sp>
      <xdr:nvSpPr>
        <xdr:cNvPr id="7" name="Polygon 7"/>
        <xdr:cNvSpPr>
          <a:spLocks/>
        </xdr:cNvSpPr>
      </xdr:nvSpPr>
      <xdr:spPr>
        <a:xfrm>
          <a:off x="5715000" y="18859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76200</xdr:colOff>
      <xdr:row>10</xdr:row>
      <xdr:rowOff>76200</xdr:rowOff>
    </xdr:to>
    <xdr:sp>
      <xdr:nvSpPr>
        <xdr:cNvPr id="8" name="Polygon 8"/>
        <xdr:cNvSpPr>
          <a:spLocks/>
        </xdr:cNvSpPr>
      </xdr:nvSpPr>
      <xdr:spPr>
        <a:xfrm>
          <a:off x="8001000" y="31432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17</xdr:col>
      <xdr:colOff>76200</xdr:colOff>
      <xdr:row>10</xdr:row>
      <xdr:rowOff>76200</xdr:rowOff>
    </xdr:to>
    <xdr:sp>
      <xdr:nvSpPr>
        <xdr:cNvPr id="9" name="Polygon 9"/>
        <xdr:cNvSpPr>
          <a:spLocks/>
        </xdr:cNvSpPr>
      </xdr:nvSpPr>
      <xdr:spPr>
        <a:xfrm>
          <a:off x="6477000" y="31432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76200</xdr:colOff>
      <xdr:row>11</xdr:row>
      <xdr:rowOff>76200</xdr:rowOff>
    </xdr:to>
    <xdr:sp>
      <xdr:nvSpPr>
        <xdr:cNvPr id="10" name="Polygon 10"/>
        <xdr:cNvSpPr>
          <a:spLocks/>
        </xdr:cNvSpPr>
      </xdr:nvSpPr>
      <xdr:spPr>
        <a:xfrm>
          <a:off x="6477000" y="34575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76200</xdr:colOff>
      <xdr:row>11</xdr:row>
      <xdr:rowOff>76200</xdr:rowOff>
    </xdr:to>
    <xdr:sp>
      <xdr:nvSpPr>
        <xdr:cNvPr id="11" name="Polygon 11"/>
        <xdr:cNvSpPr>
          <a:spLocks/>
        </xdr:cNvSpPr>
      </xdr:nvSpPr>
      <xdr:spPr>
        <a:xfrm>
          <a:off x="6096000" y="34575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76200</xdr:colOff>
      <xdr:row>10</xdr:row>
      <xdr:rowOff>76200</xdr:rowOff>
    </xdr:to>
    <xdr:sp>
      <xdr:nvSpPr>
        <xdr:cNvPr id="12" name="Polygon 12"/>
        <xdr:cNvSpPr>
          <a:spLocks/>
        </xdr:cNvSpPr>
      </xdr:nvSpPr>
      <xdr:spPr>
        <a:xfrm>
          <a:off x="6096000" y="31432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76200</xdr:colOff>
      <xdr:row>10</xdr:row>
      <xdr:rowOff>76200</xdr:rowOff>
    </xdr:to>
    <xdr:sp>
      <xdr:nvSpPr>
        <xdr:cNvPr id="13" name="Polygon 13"/>
        <xdr:cNvSpPr>
          <a:spLocks/>
        </xdr:cNvSpPr>
      </xdr:nvSpPr>
      <xdr:spPr>
        <a:xfrm>
          <a:off x="8382000" y="31432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76200</xdr:colOff>
      <xdr:row>11</xdr:row>
      <xdr:rowOff>76200</xdr:rowOff>
    </xdr:to>
    <xdr:sp>
      <xdr:nvSpPr>
        <xdr:cNvPr id="14" name="Polygon 14"/>
        <xdr:cNvSpPr>
          <a:spLocks/>
        </xdr:cNvSpPr>
      </xdr:nvSpPr>
      <xdr:spPr>
        <a:xfrm>
          <a:off x="8382000" y="34575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76200</xdr:colOff>
      <xdr:row>11</xdr:row>
      <xdr:rowOff>76200</xdr:rowOff>
    </xdr:to>
    <xdr:sp>
      <xdr:nvSpPr>
        <xdr:cNvPr id="15" name="Polygon 15"/>
        <xdr:cNvSpPr>
          <a:spLocks/>
        </xdr:cNvSpPr>
      </xdr:nvSpPr>
      <xdr:spPr>
        <a:xfrm>
          <a:off x="8001000" y="34575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7</xdr:row>
      <xdr:rowOff>209550</xdr:rowOff>
    </xdr:from>
    <xdr:to>
      <xdr:col>16</xdr:col>
      <xdr:colOff>0</xdr:colOff>
      <xdr:row>8</xdr:row>
      <xdr:rowOff>0</xdr:rowOff>
    </xdr:to>
    <xdr:sp>
      <xdr:nvSpPr>
        <xdr:cNvPr id="16" name="Polygon 16"/>
        <xdr:cNvSpPr>
          <a:spLocks/>
        </xdr:cNvSpPr>
      </xdr:nvSpPr>
      <xdr:spPr>
        <a:xfrm rot="5400000" flipH="1">
          <a:off x="5962650" y="24098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</xdr:row>
      <xdr:rowOff>209550</xdr:rowOff>
    </xdr:from>
    <xdr:to>
      <xdr:col>13</xdr:col>
      <xdr:colOff>0</xdr:colOff>
      <xdr:row>2</xdr:row>
      <xdr:rowOff>0</xdr:rowOff>
    </xdr:to>
    <xdr:sp>
      <xdr:nvSpPr>
        <xdr:cNvPr id="17" name="Polygon 17"/>
        <xdr:cNvSpPr>
          <a:spLocks/>
        </xdr:cNvSpPr>
      </xdr:nvSpPr>
      <xdr:spPr>
        <a:xfrm rot="5400000" flipH="1">
          <a:off x="4819650" y="52387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3</xdr:row>
      <xdr:rowOff>209550</xdr:rowOff>
    </xdr:from>
    <xdr:to>
      <xdr:col>11</xdr:col>
      <xdr:colOff>0</xdr:colOff>
      <xdr:row>4</xdr:row>
      <xdr:rowOff>0</xdr:rowOff>
    </xdr:to>
    <xdr:sp>
      <xdr:nvSpPr>
        <xdr:cNvPr id="18" name="Polygon 18"/>
        <xdr:cNvSpPr>
          <a:spLocks/>
        </xdr:cNvSpPr>
      </xdr:nvSpPr>
      <xdr:spPr>
        <a:xfrm rot="5400000" flipH="1">
          <a:off x="4057650" y="11525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4</xdr:row>
      <xdr:rowOff>209550</xdr:rowOff>
    </xdr:from>
    <xdr:to>
      <xdr:col>9</xdr:col>
      <xdr:colOff>0</xdr:colOff>
      <xdr:row>5</xdr:row>
      <xdr:rowOff>0</xdr:rowOff>
    </xdr:to>
    <xdr:sp>
      <xdr:nvSpPr>
        <xdr:cNvPr id="19" name="Polygon 19"/>
        <xdr:cNvSpPr>
          <a:spLocks/>
        </xdr:cNvSpPr>
      </xdr:nvSpPr>
      <xdr:spPr>
        <a:xfrm rot="5400000" flipH="1">
          <a:off x="3295650" y="146685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209550</xdr:rowOff>
    </xdr:from>
    <xdr:to>
      <xdr:col>8</xdr:col>
      <xdr:colOff>0</xdr:colOff>
      <xdr:row>3</xdr:row>
      <xdr:rowOff>0</xdr:rowOff>
    </xdr:to>
    <xdr:sp>
      <xdr:nvSpPr>
        <xdr:cNvPr id="20" name="Polygon 20"/>
        <xdr:cNvSpPr>
          <a:spLocks/>
        </xdr:cNvSpPr>
      </xdr:nvSpPr>
      <xdr:spPr>
        <a:xfrm rot="5400000" flipH="1">
          <a:off x="2914650" y="83820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209550</xdr:rowOff>
    </xdr:from>
    <xdr:to>
      <xdr:col>7</xdr:col>
      <xdr:colOff>0</xdr:colOff>
      <xdr:row>5</xdr:row>
      <xdr:rowOff>0</xdr:rowOff>
    </xdr:to>
    <xdr:sp>
      <xdr:nvSpPr>
        <xdr:cNvPr id="21" name="Polygon 21"/>
        <xdr:cNvSpPr>
          <a:spLocks/>
        </xdr:cNvSpPr>
      </xdr:nvSpPr>
      <xdr:spPr>
        <a:xfrm rot="5400000" flipH="1">
          <a:off x="2533650" y="146685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4</xdr:row>
      <xdr:rowOff>209550</xdr:rowOff>
    </xdr:from>
    <xdr:to>
      <xdr:col>4</xdr:col>
      <xdr:colOff>0</xdr:colOff>
      <xdr:row>5</xdr:row>
      <xdr:rowOff>0</xdr:rowOff>
    </xdr:to>
    <xdr:sp>
      <xdr:nvSpPr>
        <xdr:cNvPr id="22" name="Polygon 22"/>
        <xdr:cNvSpPr>
          <a:spLocks/>
        </xdr:cNvSpPr>
      </xdr:nvSpPr>
      <xdr:spPr>
        <a:xfrm rot="5400000" flipH="1">
          <a:off x="1390650" y="146685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76200</xdr:colOff>
      <xdr:row>4</xdr:row>
      <xdr:rowOff>76200</xdr:rowOff>
    </xdr:to>
    <xdr:sp>
      <xdr:nvSpPr>
        <xdr:cNvPr id="23" name="Polygon 23"/>
        <xdr:cNvSpPr>
          <a:spLocks/>
        </xdr:cNvSpPr>
      </xdr:nvSpPr>
      <xdr:spPr>
        <a:xfrm>
          <a:off x="381000" y="12573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76200</xdr:colOff>
      <xdr:row>2</xdr:row>
      <xdr:rowOff>76200</xdr:rowOff>
    </xdr:to>
    <xdr:sp>
      <xdr:nvSpPr>
        <xdr:cNvPr id="24" name="Polygon 24"/>
        <xdr:cNvSpPr>
          <a:spLocks/>
        </xdr:cNvSpPr>
      </xdr:nvSpPr>
      <xdr:spPr>
        <a:xfrm>
          <a:off x="381000" y="6286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76200</xdr:colOff>
      <xdr:row>3</xdr:row>
      <xdr:rowOff>76200</xdr:rowOff>
    </xdr:to>
    <xdr:sp>
      <xdr:nvSpPr>
        <xdr:cNvPr id="25" name="Polygon 25"/>
        <xdr:cNvSpPr>
          <a:spLocks/>
        </xdr:cNvSpPr>
      </xdr:nvSpPr>
      <xdr:spPr>
        <a:xfrm>
          <a:off x="3429000" y="9429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76200</xdr:colOff>
      <xdr:row>3</xdr:row>
      <xdr:rowOff>76200</xdr:rowOff>
    </xdr:to>
    <xdr:sp>
      <xdr:nvSpPr>
        <xdr:cNvPr id="26" name="Polygon 26"/>
        <xdr:cNvSpPr>
          <a:spLocks/>
        </xdr:cNvSpPr>
      </xdr:nvSpPr>
      <xdr:spPr>
        <a:xfrm>
          <a:off x="2286000" y="9429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76200</xdr:colOff>
      <xdr:row>2</xdr:row>
      <xdr:rowOff>76200</xdr:rowOff>
    </xdr:to>
    <xdr:sp>
      <xdr:nvSpPr>
        <xdr:cNvPr id="27" name="Polygon 27"/>
        <xdr:cNvSpPr>
          <a:spLocks/>
        </xdr:cNvSpPr>
      </xdr:nvSpPr>
      <xdr:spPr>
        <a:xfrm>
          <a:off x="4191000" y="62865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sp>
      <xdr:nvSpPr>
        <xdr:cNvPr id="28" name="Polygon 28"/>
        <xdr:cNvSpPr>
          <a:spLocks/>
        </xdr:cNvSpPr>
      </xdr:nvSpPr>
      <xdr:spPr>
        <a:xfrm>
          <a:off x="4572000" y="94297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11</xdr:row>
      <xdr:rowOff>209550</xdr:rowOff>
    </xdr:from>
    <xdr:to>
      <xdr:col>18</xdr:col>
      <xdr:colOff>0</xdr:colOff>
      <xdr:row>12</xdr:row>
      <xdr:rowOff>0</xdr:rowOff>
    </xdr:to>
    <xdr:sp>
      <xdr:nvSpPr>
        <xdr:cNvPr id="29" name="Polygon 29"/>
        <xdr:cNvSpPr>
          <a:spLocks/>
        </xdr:cNvSpPr>
      </xdr:nvSpPr>
      <xdr:spPr>
        <a:xfrm rot="5400000" flipH="1">
          <a:off x="6724650" y="36671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10</xdr:row>
      <xdr:rowOff>209550</xdr:rowOff>
    </xdr:from>
    <xdr:to>
      <xdr:col>18</xdr:col>
      <xdr:colOff>0</xdr:colOff>
      <xdr:row>11</xdr:row>
      <xdr:rowOff>0</xdr:rowOff>
    </xdr:to>
    <xdr:sp>
      <xdr:nvSpPr>
        <xdr:cNvPr id="30" name="Polygon 30"/>
        <xdr:cNvSpPr>
          <a:spLocks/>
        </xdr:cNvSpPr>
      </xdr:nvSpPr>
      <xdr:spPr>
        <a:xfrm rot="5400000" flipH="1">
          <a:off x="6724650" y="335280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209550</xdr:rowOff>
    </xdr:from>
    <xdr:to>
      <xdr:col>17</xdr:col>
      <xdr:colOff>0</xdr:colOff>
      <xdr:row>12</xdr:row>
      <xdr:rowOff>0</xdr:rowOff>
    </xdr:to>
    <xdr:sp>
      <xdr:nvSpPr>
        <xdr:cNvPr id="31" name="Polygon 31"/>
        <xdr:cNvSpPr>
          <a:spLocks/>
        </xdr:cNvSpPr>
      </xdr:nvSpPr>
      <xdr:spPr>
        <a:xfrm rot="5400000" flipH="1">
          <a:off x="6343650" y="36671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76200</xdr:colOff>
      <xdr:row>12</xdr:row>
      <xdr:rowOff>76200</xdr:rowOff>
    </xdr:to>
    <xdr:sp>
      <xdr:nvSpPr>
        <xdr:cNvPr id="32" name="Polygon 32"/>
        <xdr:cNvSpPr>
          <a:spLocks/>
        </xdr:cNvSpPr>
      </xdr:nvSpPr>
      <xdr:spPr>
        <a:xfrm>
          <a:off x="6096000" y="37719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76200</xdr:colOff>
      <xdr:row>12</xdr:row>
      <xdr:rowOff>76200</xdr:rowOff>
    </xdr:to>
    <xdr:sp>
      <xdr:nvSpPr>
        <xdr:cNvPr id="33" name="Polygon 33"/>
        <xdr:cNvSpPr>
          <a:spLocks/>
        </xdr:cNvSpPr>
      </xdr:nvSpPr>
      <xdr:spPr>
        <a:xfrm>
          <a:off x="6477000" y="3771900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11</xdr:row>
      <xdr:rowOff>209550</xdr:rowOff>
    </xdr:from>
    <xdr:to>
      <xdr:col>22</xdr:col>
      <xdr:colOff>0</xdr:colOff>
      <xdr:row>12</xdr:row>
      <xdr:rowOff>0</xdr:rowOff>
    </xdr:to>
    <xdr:sp>
      <xdr:nvSpPr>
        <xdr:cNvPr id="34" name="Polygon 34"/>
        <xdr:cNvSpPr>
          <a:spLocks/>
        </xdr:cNvSpPr>
      </xdr:nvSpPr>
      <xdr:spPr>
        <a:xfrm rot="5400000" flipH="1">
          <a:off x="8248650" y="36671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11</xdr:row>
      <xdr:rowOff>209550</xdr:rowOff>
    </xdr:from>
    <xdr:to>
      <xdr:col>23</xdr:col>
      <xdr:colOff>0</xdr:colOff>
      <xdr:row>12</xdr:row>
      <xdr:rowOff>0</xdr:rowOff>
    </xdr:to>
    <xdr:sp>
      <xdr:nvSpPr>
        <xdr:cNvPr id="35" name="Polygon 35"/>
        <xdr:cNvSpPr>
          <a:spLocks/>
        </xdr:cNvSpPr>
      </xdr:nvSpPr>
      <xdr:spPr>
        <a:xfrm rot="5400000" flipH="1">
          <a:off x="8629650" y="3667125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10</xdr:row>
      <xdr:rowOff>209550</xdr:rowOff>
    </xdr:from>
    <xdr:to>
      <xdr:col>23</xdr:col>
      <xdr:colOff>0</xdr:colOff>
      <xdr:row>11</xdr:row>
      <xdr:rowOff>0</xdr:rowOff>
    </xdr:to>
    <xdr:sp>
      <xdr:nvSpPr>
        <xdr:cNvPr id="36" name="Polygon 36"/>
        <xdr:cNvSpPr>
          <a:spLocks/>
        </xdr:cNvSpPr>
      </xdr:nvSpPr>
      <xdr:spPr>
        <a:xfrm rot="5400000" flipH="1">
          <a:off x="8629650" y="335280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10</xdr:row>
      <xdr:rowOff>209550</xdr:rowOff>
    </xdr:from>
    <xdr:to>
      <xdr:col>22</xdr:col>
      <xdr:colOff>0</xdr:colOff>
      <xdr:row>11</xdr:row>
      <xdr:rowOff>0</xdr:rowOff>
    </xdr:to>
    <xdr:sp>
      <xdr:nvSpPr>
        <xdr:cNvPr id="37" name="Polygon 37"/>
        <xdr:cNvSpPr>
          <a:spLocks/>
        </xdr:cNvSpPr>
      </xdr:nvSpPr>
      <xdr:spPr>
        <a:xfrm rot="5400000" flipH="1">
          <a:off x="8248650" y="3352800"/>
          <a:ext cx="133350" cy="104775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76200</xdr:colOff>
      <xdr:row>9</xdr:row>
      <xdr:rowOff>76200</xdr:rowOff>
    </xdr:to>
    <xdr:sp>
      <xdr:nvSpPr>
        <xdr:cNvPr id="38" name="Polygon 38"/>
        <xdr:cNvSpPr>
          <a:spLocks/>
        </xdr:cNvSpPr>
      </xdr:nvSpPr>
      <xdr:spPr>
        <a:xfrm>
          <a:off x="8001000" y="282892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76200</xdr:colOff>
      <xdr:row>9</xdr:row>
      <xdr:rowOff>76200</xdr:rowOff>
    </xdr:to>
    <xdr:sp>
      <xdr:nvSpPr>
        <xdr:cNvPr id="39" name="Polygon 39"/>
        <xdr:cNvSpPr>
          <a:spLocks/>
        </xdr:cNvSpPr>
      </xdr:nvSpPr>
      <xdr:spPr>
        <a:xfrm>
          <a:off x="8382000" y="2828925"/>
          <a:ext cx="76200" cy="76200"/>
        </a:xfrm>
        <a:custGeom>
          <a:pathLst>
            <a:path h="8" w="8">
              <a:moveTo>
                <a:pt x="8" y="0"/>
              </a:moveTo>
              <a:lnTo>
                <a:pt x="0" y="8"/>
              </a:lnTo>
              <a:lnTo>
                <a:pt x="0" y="0"/>
              </a:lnTo>
              <a:lnTo>
                <a:pt x="8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0</xdr:rowOff>
    </xdr:from>
    <xdr:to>
      <xdr:col>17</xdr:col>
      <xdr:colOff>180975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5895975" y="628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8</xdr:row>
      <xdr:rowOff>228600</xdr:rowOff>
    </xdr:from>
    <xdr:to>
      <xdr:col>19</xdr:col>
      <xdr:colOff>95250</xdr:colOff>
      <xdr:row>13</xdr:row>
      <xdr:rowOff>95250</xdr:rowOff>
    </xdr:to>
    <xdr:sp>
      <xdr:nvSpPr>
        <xdr:cNvPr id="41" name="Rectangle 41"/>
        <xdr:cNvSpPr>
          <a:spLocks/>
        </xdr:cNvSpPr>
      </xdr:nvSpPr>
      <xdr:spPr>
        <a:xfrm>
          <a:off x="5610225" y="2743200"/>
          <a:ext cx="17240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8</xdr:row>
      <xdr:rowOff>219075</xdr:rowOff>
    </xdr:from>
    <xdr:to>
      <xdr:col>24</xdr:col>
      <xdr:colOff>95250</xdr:colOff>
      <xdr:row>13</xdr:row>
      <xdr:rowOff>85725</xdr:rowOff>
    </xdr:to>
    <xdr:sp>
      <xdr:nvSpPr>
        <xdr:cNvPr id="42" name="Rectangle 42"/>
        <xdr:cNvSpPr>
          <a:spLocks/>
        </xdr:cNvSpPr>
      </xdr:nvSpPr>
      <xdr:spPr>
        <a:xfrm>
          <a:off x="7515225" y="2733675"/>
          <a:ext cx="17240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171450</xdr:colOff>
      <xdr:row>6</xdr:row>
      <xdr:rowOff>57150</xdr:rowOff>
    </xdr:from>
    <xdr:to>
      <xdr:col>8</xdr:col>
      <xdr:colOff>85725</xdr:colOff>
      <xdr:row>7</xdr:row>
      <xdr:rowOff>209550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43100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64" t="s">
        <v>82</v>
      </c>
      <c r="D1" t="s">
        <v>83</v>
      </c>
    </row>
    <row r="8" ht="12.75">
      <c r="N8" s="64" t="s">
        <v>37</v>
      </c>
    </row>
    <row r="10" ht="12.75">
      <c r="N10" t="s">
        <v>38</v>
      </c>
    </row>
    <row r="12" spans="14:15" ht="12.75">
      <c r="N12" t="s">
        <v>38</v>
      </c>
      <c r="O12" t="s">
        <v>41</v>
      </c>
    </row>
    <row r="14" spans="14:15" ht="12.75">
      <c r="N14" t="s">
        <v>38</v>
      </c>
      <c r="O14" t="s">
        <v>42</v>
      </c>
    </row>
    <row r="16" spans="14:15" ht="12.75">
      <c r="N16" t="s">
        <v>39</v>
      </c>
      <c r="O16" t="s">
        <v>43</v>
      </c>
    </row>
    <row r="18" ht="12.75">
      <c r="N18" t="s">
        <v>39</v>
      </c>
    </row>
    <row r="20" ht="12.75">
      <c r="N20" t="s">
        <v>39</v>
      </c>
    </row>
    <row r="29" spans="1:15" ht="12.75">
      <c r="A29" s="67"/>
      <c r="B29" s="67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2" s="66" customFormat="1" ht="85.5">
      <c r="A30" s="68" t="s">
        <v>28</v>
      </c>
      <c r="B30" s="68" t="s">
        <v>29</v>
      </c>
      <c r="C30" s="68" t="s">
        <v>32</v>
      </c>
      <c r="D30" s="68" t="s">
        <v>30</v>
      </c>
      <c r="E30" s="68" t="s">
        <v>31</v>
      </c>
      <c r="F30" s="68" t="s">
        <v>35</v>
      </c>
      <c r="G30" s="68" t="s">
        <v>33</v>
      </c>
      <c r="H30" s="68" t="s">
        <v>34</v>
      </c>
      <c r="J30" s="68"/>
      <c r="K30" s="68"/>
      <c r="L30" s="68"/>
    </row>
    <row r="31" spans="1:12" ht="12.75">
      <c r="A31" s="67">
        <v>0</v>
      </c>
      <c r="B31" s="67">
        <v>0</v>
      </c>
      <c r="C31" s="67"/>
      <c r="D31" s="67">
        <v>19.8</v>
      </c>
      <c r="E31" s="67"/>
      <c r="F31" s="67"/>
      <c r="G31" s="67"/>
      <c r="H31" s="67"/>
      <c r="J31" s="67"/>
      <c r="K31" s="67"/>
      <c r="L31" s="67"/>
    </row>
    <row r="32" spans="1:12" ht="12.75">
      <c r="A32" s="67">
        <v>1.0356164383561643</v>
      </c>
      <c r="B32" s="67">
        <v>378</v>
      </c>
      <c r="C32" s="67"/>
      <c r="D32" s="67">
        <v>21.7</v>
      </c>
      <c r="E32" s="67"/>
      <c r="F32" s="67"/>
      <c r="G32" s="67"/>
      <c r="H32" s="67"/>
      <c r="J32" s="67"/>
      <c r="K32" s="67"/>
      <c r="L32" s="67"/>
    </row>
    <row r="33" spans="1:12" ht="12.75">
      <c r="A33" s="67">
        <v>1.9424657534246574</v>
      </c>
      <c r="B33" s="67">
        <v>709</v>
      </c>
      <c r="C33" s="67"/>
      <c r="D33" s="67">
        <v>36.2</v>
      </c>
      <c r="E33" s="67"/>
      <c r="F33" s="67"/>
      <c r="G33" s="67"/>
      <c r="H33" s="67"/>
      <c r="J33" s="67"/>
      <c r="K33" s="67"/>
      <c r="L33" s="67"/>
    </row>
    <row r="34" spans="1:12" ht="12.75">
      <c r="A34" s="67">
        <v>2.936986301369863</v>
      </c>
      <c r="B34" s="67">
        <v>1072</v>
      </c>
      <c r="C34" s="67"/>
      <c r="D34" s="67">
        <v>65.9</v>
      </c>
      <c r="E34" s="67"/>
      <c r="F34" s="67"/>
      <c r="G34" s="67"/>
      <c r="H34" s="67"/>
      <c r="J34" s="67"/>
      <c r="K34" s="67"/>
      <c r="L34" s="67"/>
    </row>
    <row r="35" spans="1:12" ht="12.75">
      <c r="A35" s="67">
        <v>3.9123287671232876</v>
      </c>
      <c r="B35" s="67">
        <v>1428</v>
      </c>
      <c r="C35" s="67"/>
      <c r="D35" s="67">
        <v>103.6</v>
      </c>
      <c r="E35" s="67"/>
      <c r="F35" s="67"/>
      <c r="G35" s="67"/>
      <c r="H35" s="67"/>
      <c r="J35" s="67"/>
      <c r="K35" s="67"/>
      <c r="L35" s="67"/>
    </row>
    <row r="36" spans="1:12" ht="12.75">
      <c r="A36" s="67">
        <v>4.361643835616438</v>
      </c>
      <c r="B36" s="67">
        <v>1592</v>
      </c>
      <c r="C36" s="67"/>
      <c r="D36" s="67">
        <v>155.06666666666666</v>
      </c>
      <c r="E36" s="67"/>
      <c r="F36" s="67"/>
      <c r="G36" s="67"/>
      <c r="H36" s="67"/>
      <c r="J36" s="67"/>
      <c r="K36" s="67"/>
      <c r="L36" s="67"/>
    </row>
    <row r="37" spans="1:12" ht="12.75">
      <c r="A37" s="67">
        <v>5.391780821917808</v>
      </c>
      <c r="B37" s="67">
        <v>1968</v>
      </c>
      <c r="C37" s="67"/>
      <c r="D37" s="67">
        <v>192.66666666666666</v>
      </c>
      <c r="E37" s="67"/>
      <c r="F37" s="67"/>
      <c r="G37" s="67"/>
      <c r="H37" s="67"/>
      <c r="J37" s="67"/>
      <c r="K37" s="67"/>
      <c r="L37" s="67"/>
    </row>
    <row r="38" spans="1:12" ht="12.75">
      <c r="A38" s="67">
        <v>6.926027397260274</v>
      </c>
      <c r="B38" s="67">
        <v>2528</v>
      </c>
      <c r="C38" s="67"/>
      <c r="D38" s="67"/>
      <c r="E38" s="67"/>
      <c r="F38" s="67"/>
      <c r="G38" s="67"/>
      <c r="H38" s="67"/>
      <c r="J38" s="67"/>
      <c r="K38" s="67"/>
      <c r="L38" s="67"/>
    </row>
    <row r="39" spans="1:12" ht="12.75">
      <c r="A39" s="67">
        <v>0</v>
      </c>
      <c r="B39" s="67">
        <v>0</v>
      </c>
      <c r="C39" s="67"/>
      <c r="D39" s="67"/>
      <c r="E39" s="67">
        <v>18</v>
      </c>
      <c r="F39" s="67"/>
      <c r="G39" s="67"/>
      <c r="H39" s="67"/>
      <c r="J39" s="67"/>
      <c r="K39" s="67"/>
      <c r="L39" s="67"/>
    </row>
    <row r="40" spans="1:12" ht="12.75">
      <c r="A40" s="67">
        <v>1.0356164383561643</v>
      </c>
      <c r="B40" s="67">
        <v>378</v>
      </c>
      <c r="C40" s="67"/>
      <c r="D40" s="67"/>
      <c r="E40" s="67">
        <v>30.4</v>
      </c>
      <c r="F40" s="67"/>
      <c r="G40" s="67"/>
      <c r="H40" s="67"/>
      <c r="J40" s="67"/>
      <c r="K40" s="67"/>
      <c r="L40" s="67"/>
    </row>
    <row r="41" spans="1:12" ht="12.75">
      <c r="A41" s="67">
        <v>1.9424657534246574</v>
      </c>
      <c r="B41" s="67">
        <v>709</v>
      </c>
      <c r="C41" s="67"/>
      <c r="D41" s="67"/>
      <c r="E41" s="67">
        <v>21.4</v>
      </c>
      <c r="F41" s="67"/>
      <c r="G41" s="67"/>
      <c r="H41" s="67"/>
      <c r="J41" s="67"/>
      <c r="K41" s="67"/>
      <c r="L41" s="67"/>
    </row>
    <row r="42" spans="1:12" ht="12.75">
      <c r="A42" s="67">
        <v>2.3205479452054796</v>
      </c>
      <c r="B42" s="67">
        <v>847</v>
      </c>
      <c r="C42" s="67"/>
      <c r="D42" s="67"/>
      <c r="E42" s="67">
        <v>40.2</v>
      </c>
      <c r="F42" s="67"/>
      <c r="G42" s="67"/>
      <c r="H42" s="67"/>
      <c r="J42" s="67"/>
      <c r="K42" s="67"/>
      <c r="L42" s="67"/>
    </row>
    <row r="43" spans="1:12" ht="12.75">
      <c r="A43" s="67">
        <v>2.936986301369863</v>
      </c>
      <c r="B43" s="67">
        <v>1072</v>
      </c>
      <c r="C43" s="67"/>
      <c r="D43" s="67"/>
      <c r="E43" s="67">
        <v>50.2</v>
      </c>
      <c r="F43" s="67"/>
      <c r="G43" s="67"/>
      <c r="H43" s="67"/>
      <c r="J43" s="67"/>
      <c r="K43" s="67"/>
      <c r="L43" s="67"/>
    </row>
    <row r="44" spans="1:12" ht="12.75">
      <c r="A44" s="67">
        <v>3.9123287671232876</v>
      </c>
      <c r="B44" s="67">
        <v>1428</v>
      </c>
      <c r="C44" s="67"/>
      <c r="D44" s="67"/>
      <c r="E44" s="67">
        <v>84.6</v>
      </c>
      <c r="F44" s="67"/>
      <c r="G44" s="67"/>
      <c r="H44" s="67"/>
      <c r="J44" s="67"/>
      <c r="K44" s="67"/>
      <c r="L44" s="67"/>
    </row>
    <row r="45" spans="1:12" ht="12.75">
      <c r="A45" s="67">
        <v>4.361643835616438</v>
      </c>
      <c r="B45" s="67">
        <v>1592</v>
      </c>
      <c r="C45" s="67"/>
      <c r="D45" s="67"/>
      <c r="E45" s="67">
        <v>132.15384615384616</v>
      </c>
      <c r="F45" s="67"/>
      <c r="G45" s="67"/>
      <c r="H45" s="67"/>
      <c r="J45" s="67"/>
      <c r="K45" s="67"/>
      <c r="L45" s="67"/>
    </row>
    <row r="46" spans="1:12" ht="12.75">
      <c r="A46" s="67">
        <v>5.391780821917808</v>
      </c>
      <c r="B46" s="67">
        <v>1968</v>
      </c>
      <c r="C46" s="67"/>
      <c r="D46" s="67"/>
      <c r="E46" s="67">
        <v>177.65384615384616</v>
      </c>
      <c r="F46" s="67"/>
      <c r="G46" s="67"/>
      <c r="H46" s="67"/>
      <c r="J46" s="67"/>
      <c r="K46" s="67"/>
      <c r="L46" s="67"/>
    </row>
    <row r="47" spans="1:12" ht="12.75">
      <c r="A47" s="67">
        <v>6.926027397260274</v>
      </c>
      <c r="B47" s="67">
        <v>2528</v>
      </c>
      <c r="C47" s="67"/>
      <c r="D47" s="67"/>
      <c r="E47" s="67">
        <v>228.53846153846155</v>
      </c>
      <c r="F47" s="67"/>
      <c r="G47" s="67"/>
      <c r="H47" s="67"/>
      <c r="J47" s="67"/>
      <c r="K47" s="67"/>
      <c r="L47" s="67"/>
    </row>
    <row r="48" spans="1:12" ht="12.75">
      <c r="A48" s="67">
        <v>0</v>
      </c>
      <c r="B48" s="67">
        <v>0</v>
      </c>
      <c r="C48" s="67">
        <v>43</v>
      </c>
      <c r="D48" s="67"/>
      <c r="E48" s="67"/>
      <c r="F48" s="67"/>
      <c r="G48" s="67"/>
      <c r="H48" s="67"/>
      <c r="I48" t="s">
        <v>36</v>
      </c>
      <c r="J48" s="67"/>
      <c r="K48" s="67"/>
      <c r="L48" s="67"/>
    </row>
    <row r="49" spans="1:12" ht="12.75">
      <c r="A49" s="67">
        <v>0.9424657534246575</v>
      </c>
      <c r="B49" s="67">
        <v>344</v>
      </c>
      <c r="C49" s="67">
        <v>53.6</v>
      </c>
      <c r="D49" s="67"/>
      <c r="E49" s="67"/>
      <c r="F49" s="67"/>
      <c r="G49" s="67"/>
      <c r="H49" s="67"/>
      <c r="J49" s="67"/>
      <c r="K49" s="67"/>
      <c r="L49" s="67"/>
    </row>
    <row r="50" spans="1:12" ht="12.75">
      <c r="A50" s="67">
        <v>1.8493150684931507</v>
      </c>
      <c r="B50" s="67">
        <v>675</v>
      </c>
      <c r="C50" s="67">
        <v>103</v>
      </c>
      <c r="D50" s="67"/>
      <c r="E50" s="67"/>
      <c r="F50" s="67"/>
      <c r="G50" s="67"/>
      <c r="H50" s="67"/>
      <c r="J50" s="67"/>
      <c r="K50" s="67"/>
      <c r="L50" s="67"/>
    </row>
    <row r="51" spans="1:12" ht="12.75">
      <c r="A51" s="67">
        <v>2.8438356164383563</v>
      </c>
      <c r="B51" s="67">
        <v>1038</v>
      </c>
      <c r="C51" s="67">
        <v>156.3</v>
      </c>
      <c r="D51" s="67"/>
      <c r="E51" s="67"/>
      <c r="F51" s="67"/>
      <c r="G51" s="67"/>
      <c r="H51" s="67"/>
      <c r="J51" s="67"/>
      <c r="K51" s="67"/>
      <c r="L51" s="67"/>
    </row>
    <row r="52" spans="1:12" ht="12.75">
      <c r="A52" s="67">
        <v>3.819178082191781</v>
      </c>
      <c r="B52" s="67">
        <v>1394</v>
      </c>
      <c r="C52" s="67">
        <v>254.2</v>
      </c>
      <c r="D52" s="67"/>
      <c r="E52" s="67"/>
      <c r="F52" s="67"/>
      <c r="G52" s="67"/>
      <c r="H52" s="67"/>
      <c r="J52" s="67"/>
      <c r="K52" s="67"/>
      <c r="L52" s="67"/>
    </row>
    <row r="53" spans="1:12" ht="12.75">
      <c r="A53" s="67">
        <v>4.2684931506849315</v>
      </c>
      <c r="B53" s="67">
        <v>1558</v>
      </c>
      <c r="C53" s="67">
        <v>337.90625</v>
      </c>
      <c r="D53" s="67"/>
      <c r="E53" s="67"/>
      <c r="F53" s="67"/>
      <c r="G53" s="67"/>
      <c r="H53" s="67"/>
      <c r="J53" s="67"/>
      <c r="K53" s="67"/>
      <c r="L53" s="67"/>
    </row>
    <row r="54" spans="1:12" ht="12.75">
      <c r="A54" s="67">
        <v>5.298630136986302</v>
      </c>
      <c r="B54" s="67">
        <v>1934</v>
      </c>
      <c r="C54" s="67">
        <v>362.5</v>
      </c>
      <c r="D54" s="67"/>
      <c r="E54" s="67"/>
      <c r="F54" s="67"/>
      <c r="G54" s="67"/>
      <c r="H54" s="67"/>
      <c r="J54" s="67"/>
      <c r="K54" s="67"/>
      <c r="L54" s="67"/>
    </row>
    <row r="55" spans="1:12" ht="12.75">
      <c r="A55" s="67">
        <v>6.832876712328767</v>
      </c>
      <c r="B55" s="67">
        <v>2494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>
        <v>0</v>
      </c>
      <c r="B56" s="67">
        <v>0</v>
      </c>
      <c r="C56" s="67"/>
      <c r="D56" s="67"/>
      <c r="E56" s="67"/>
      <c r="F56" s="67"/>
      <c r="G56" s="67">
        <v>24.4</v>
      </c>
      <c r="H56" s="67"/>
      <c r="I56" s="67"/>
      <c r="J56" s="67"/>
      <c r="K56" s="67"/>
      <c r="L56" s="67"/>
    </row>
    <row r="57" spans="1:12" ht="12.75">
      <c r="A57" s="67">
        <v>1.0876712328767124</v>
      </c>
      <c r="B57" s="67">
        <v>397</v>
      </c>
      <c r="C57" s="67"/>
      <c r="D57" s="67"/>
      <c r="E57" s="67"/>
      <c r="F57" s="67"/>
      <c r="G57" s="67">
        <v>44</v>
      </c>
      <c r="H57" s="67"/>
      <c r="I57" s="67"/>
      <c r="J57" s="67"/>
      <c r="K57" s="67"/>
      <c r="L57" s="67"/>
    </row>
    <row r="58" spans="1:12" ht="12.75">
      <c r="A58" s="67">
        <v>1.9945205479452055</v>
      </c>
      <c r="B58" s="67">
        <v>728</v>
      </c>
      <c r="C58" s="67"/>
      <c r="D58" s="67"/>
      <c r="E58" s="67"/>
      <c r="F58" s="67"/>
      <c r="G58" s="67">
        <v>55.7</v>
      </c>
      <c r="H58" s="67"/>
      <c r="I58" s="67"/>
      <c r="J58" s="67"/>
      <c r="K58" s="67"/>
      <c r="L58" s="67"/>
    </row>
    <row r="59" spans="1:12" ht="12.75">
      <c r="A59" s="67">
        <v>2.372602739726027</v>
      </c>
      <c r="B59" s="67">
        <v>866</v>
      </c>
      <c r="C59" s="67"/>
      <c r="D59" s="67"/>
      <c r="E59" s="67"/>
      <c r="F59" s="67"/>
      <c r="G59" s="67">
        <v>91.9</v>
      </c>
      <c r="H59" s="67"/>
      <c r="I59" s="67"/>
      <c r="J59" s="67"/>
      <c r="K59" s="67"/>
      <c r="L59" s="67"/>
    </row>
    <row r="60" spans="1:12" ht="12.75">
      <c r="A60" s="67">
        <v>2.989041095890411</v>
      </c>
      <c r="B60" s="67">
        <v>1091</v>
      </c>
      <c r="C60" s="67"/>
      <c r="D60" s="67"/>
      <c r="E60" s="67"/>
      <c r="F60" s="67"/>
      <c r="G60" s="67">
        <v>100.4</v>
      </c>
      <c r="H60" s="67"/>
      <c r="I60" s="67"/>
      <c r="J60" s="67"/>
      <c r="K60" s="67"/>
      <c r="L60" s="67"/>
    </row>
    <row r="61" spans="1:12" ht="12.75">
      <c r="A61" s="67">
        <v>3.9643835616438357</v>
      </c>
      <c r="B61" s="67">
        <v>1447</v>
      </c>
      <c r="C61" s="67"/>
      <c r="D61" s="67"/>
      <c r="E61" s="67"/>
      <c r="F61" s="67"/>
      <c r="G61" s="67">
        <v>150.9</v>
      </c>
      <c r="H61" s="67"/>
      <c r="I61" s="67"/>
      <c r="J61" s="67"/>
      <c r="K61" s="67"/>
      <c r="L61" s="67"/>
    </row>
    <row r="62" spans="1:12" ht="12.75">
      <c r="A62" s="67">
        <v>4.413698630136986</v>
      </c>
      <c r="B62" s="67">
        <v>1611</v>
      </c>
      <c r="C62" s="67"/>
      <c r="D62" s="67"/>
      <c r="E62" s="67"/>
      <c r="F62" s="67"/>
      <c r="G62" s="67">
        <v>202.95224719101122</v>
      </c>
      <c r="H62" s="67"/>
      <c r="I62" s="67"/>
      <c r="J62" s="67"/>
      <c r="K62" s="67"/>
      <c r="L62" s="67"/>
    </row>
    <row r="63" spans="1:12" ht="12.75">
      <c r="A63" s="67">
        <v>5.443835616438356</v>
      </c>
      <c r="B63" s="67">
        <v>1987</v>
      </c>
      <c r="C63" s="67"/>
      <c r="D63" s="67"/>
      <c r="E63" s="67"/>
      <c r="F63" s="67"/>
      <c r="G63" s="67">
        <v>219.725</v>
      </c>
      <c r="H63" s="67"/>
      <c r="I63" s="67"/>
      <c r="J63" s="67"/>
      <c r="K63" s="67"/>
      <c r="L63" s="67"/>
    </row>
    <row r="64" spans="1:12" ht="12.75">
      <c r="A64" s="67">
        <v>6.978082191780822</v>
      </c>
      <c r="B64" s="67">
        <v>2547</v>
      </c>
      <c r="C64" s="67"/>
      <c r="D64" s="67"/>
      <c r="E64" s="67"/>
      <c r="F64" s="67"/>
      <c r="G64" s="67">
        <v>239.2625</v>
      </c>
      <c r="H64" s="67"/>
      <c r="I64" s="67"/>
      <c r="J64" s="67"/>
      <c r="K64" s="67"/>
      <c r="L64" s="67"/>
    </row>
    <row r="65" spans="1:12" ht="12.75">
      <c r="A65" s="67">
        <v>0</v>
      </c>
      <c r="B65" s="67">
        <v>0</v>
      </c>
      <c r="C65" s="67"/>
      <c r="D65" s="67"/>
      <c r="E65" s="67"/>
      <c r="F65" s="67"/>
      <c r="G65" s="67"/>
      <c r="H65" s="67">
        <v>10.9</v>
      </c>
      <c r="I65" s="67"/>
      <c r="J65" s="67"/>
      <c r="K65" s="67"/>
      <c r="L65" s="67"/>
    </row>
    <row r="66" spans="1:12" ht="12.75">
      <c r="A66" s="67">
        <v>0.8383561643835616</v>
      </c>
      <c r="B66" s="67">
        <v>306</v>
      </c>
      <c r="C66" s="67"/>
      <c r="D66" s="67"/>
      <c r="E66" s="67"/>
      <c r="F66" s="67"/>
      <c r="G66" s="67"/>
      <c r="H66" s="67">
        <v>10.4</v>
      </c>
      <c r="I66" s="67"/>
      <c r="J66" s="67"/>
      <c r="K66" s="67"/>
      <c r="L66" s="67"/>
    </row>
    <row r="67" spans="1:12" ht="12.75">
      <c r="A67" s="67">
        <v>1.7452054794520548</v>
      </c>
      <c r="B67" s="67">
        <v>637</v>
      </c>
      <c r="C67" s="67"/>
      <c r="D67" s="67"/>
      <c r="E67" s="67"/>
      <c r="F67" s="67"/>
      <c r="G67" s="67"/>
      <c r="H67" s="67">
        <v>23.5</v>
      </c>
      <c r="I67" s="67"/>
      <c r="J67" s="67"/>
      <c r="K67" s="67"/>
      <c r="L67" s="67"/>
    </row>
    <row r="68" spans="1:12" ht="12.75">
      <c r="A68" s="67">
        <v>2.1232876712328768</v>
      </c>
      <c r="B68" s="67">
        <v>775</v>
      </c>
      <c r="C68" s="67"/>
      <c r="D68" s="67"/>
      <c r="E68" s="67"/>
      <c r="F68" s="67"/>
      <c r="G68" s="67"/>
      <c r="H68" s="67">
        <v>54.3</v>
      </c>
      <c r="I68" s="67"/>
      <c r="J68" s="67"/>
      <c r="K68" s="67"/>
      <c r="L68" s="67"/>
    </row>
    <row r="69" spans="1:12" ht="12.75">
      <c r="A69" s="67">
        <v>2.73972602739726</v>
      </c>
      <c r="B69" s="67">
        <v>1000</v>
      </c>
      <c r="C69" s="67"/>
      <c r="D69" s="67"/>
      <c r="E69" s="67"/>
      <c r="F69" s="67"/>
      <c r="G69" s="67"/>
      <c r="H69" s="67">
        <v>57.7</v>
      </c>
      <c r="I69" s="67"/>
      <c r="J69" s="67"/>
      <c r="K69" s="67"/>
      <c r="L69" s="67"/>
    </row>
    <row r="70" spans="1:12" ht="12.75">
      <c r="A70" s="67">
        <v>3.7150684931506848</v>
      </c>
      <c r="B70" s="67">
        <v>1356</v>
      </c>
      <c r="C70" s="67"/>
      <c r="D70" s="67"/>
      <c r="E70" s="67"/>
      <c r="F70" s="67"/>
      <c r="G70" s="67"/>
      <c r="H70" s="67">
        <v>94.8</v>
      </c>
      <c r="I70" s="67"/>
      <c r="J70" s="67"/>
      <c r="K70" s="67"/>
      <c r="L70" s="67"/>
    </row>
    <row r="71" spans="1:12" ht="12.75">
      <c r="A71" s="67">
        <v>4.164383561643835</v>
      </c>
      <c r="B71" s="67">
        <v>1520</v>
      </c>
      <c r="C71" s="67"/>
      <c r="D71" s="67"/>
      <c r="E71" s="67"/>
      <c r="F71" s="67"/>
      <c r="G71" s="67"/>
      <c r="H71" s="67">
        <v>131.4211956521739</v>
      </c>
      <c r="I71" s="67"/>
      <c r="J71" s="67"/>
      <c r="K71" s="67"/>
      <c r="L71" s="67"/>
    </row>
    <row r="72" spans="1:12" ht="12.75">
      <c r="A72" s="67">
        <v>5.1945205479452055</v>
      </c>
      <c r="B72" s="67">
        <v>1896</v>
      </c>
      <c r="C72" s="67"/>
      <c r="D72" s="67"/>
      <c r="E72" s="67"/>
      <c r="F72" s="67"/>
      <c r="G72" s="67"/>
      <c r="H72" s="67">
        <v>142.1346153846154</v>
      </c>
      <c r="I72" s="67"/>
      <c r="J72" s="67"/>
      <c r="K72" s="67"/>
      <c r="L72" s="67"/>
    </row>
    <row r="73" spans="1:12" ht="12.75">
      <c r="A73" s="67">
        <v>6.728767123287671</v>
      </c>
      <c r="B73" s="67">
        <v>2456</v>
      </c>
      <c r="C73" s="67"/>
      <c r="D73" s="67"/>
      <c r="E73" s="67"/>
      <c r="F73" s="67"/>
      <c r="G73" s="67"/>
      <c r="H73" s="67">
        <v>170.05839416058393</v>
      </c>
      <c r="I73" s="67"/>
      <c r="J73" s="67"/>
      <c r="K73" s="67"/>
      <c r="L73" s="67"/>
    </row>
    <row r="74" spans="1:14" ht="12.75">
      <c r="A74" s="67">
        <v>0</v>
      </c>
      <c r="B74" s="67">
        <v>0</v>
      </c>
      <c r="C74" s="67"/>
      <c r="D74" s="67"/>
      <c r="E74" s="67"/>
      <c r="F74" s="67">
        <v>18</v>
      </c>
      <c r="G74" s="67"/>
      <c r="H74" s="67"/>
      <c r="I74" s="67"/>
      <c r="J74" s="67"/>
      <c r="K74" s="67"/>
      <c r="L74" s="67"/>
      <c r="M74" s="67"/>
      <c r="N74" s="67"/>
    </row>
    <row r="75" spans="1:14" ht="12.75">
      <c r="A75" s="67">
        <v>1.9753424657534246</v>
      </c>
      <c r="B75" s="67">
        <v>721</v>
      </c>
      <c r="C75" s="67"/>
      <c r="D75" s="67"/>
      <c r="E75" s="67"/>
      <c r="F75" s="67">
        <v>30.8</v>
      </c>
      <c r="G75" s="67"/>
      <c r="H75" s="67"/>
      <c r="I75" s="67"/>
      <c r="J75" s="67"/>
      <c r="K75" s="67"/>
      <c r="L75" s="67"/>
      <c r="M75" s="67"/>
      <c r="N75" s="67"/>
    </row>
    <row r="76" spans="1:14" ht="12.75">
      <c r="A76" s="67">
        <v>2.3534246575342466</v>
      </c>
      <c r="B76" s="67">
        <v>859</v>
      </c>
      <c r="C76" s="67"/>
      <c r="D76" s="67"/>
      <c r="E76" s="67"/>
      <c r="F76" s="67">
        <v>48.2</v>
      </c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67">
        <v>2.96986301369863</v>
      </c>
      <c r="B77" s="67">
        <v>1084</v>
      </c>
      <c r="C77" s="67"/>
      <c r="D77" s="67"/>
      <c r="E77" s="67"/>
      <c r="F77" s="67">
        <v>66.7</v>
      </c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67">
        <v>3.9452054794520546</v>
      </c>
      <c r="B78" s="67">
        <v>1440</v>
      </c>
      <c r="C78" s="67"/>
      <c r="D78" s="67"/>
      <c r="E78" s="67"/>
      <c r="F78" s="67">
        <v>106.1</v>
      </c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67">
        <v>4.394520547945206</v>
      </c>
      <c r="B79" s="67">
        <v>1604</v>
      </c>
      <c r="C79" s="67"/>
      <c r="D79" s="67"/>
      <c r="E79" s="67"/>
      <c r="F79" s="67">
        <v>154.53642384105962</v>
      </c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67">
        <v>5.424657534246576</v>
      </c>
      <c r="B80" s="67">
        <v>1980</v>
      </c>
      <c r="C80" s="67"/>
      <c r="D80" s="67"/>
      <c r="E80" s="67"/>
      <c r="F80" s="67">
        <v>193.2317880794702</v>
      </c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67">
        <v>6.958904109589041</v>
      </c>
      <c r="B81" s="67">
        <v>2540</v>
      </c>
      <c r="C81" s="67"/>
      <c r="D81" s="67"/>
      <c r="E81" s="67"/>
      <c r="F81" s="67">
        <v>208.01986754966887</v>
      </c>
      <c r="G81" s="67"/>
      <c r="H81" s="67"/>
      <c r="I81" s="67"/>
      <c r="J81" s="67"/>
      <c r="K81" s="67"/>
      <c r="L81" s="67"/>
      <c r="M81" s="67"/>
      <c r="N81" s="6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selection activeCell="A1" sqref="A1"/>
    </sheetView>
  </sheetViews>
  <sheetFormatPr defaultColWidth="9.140625" defaultRowHeight="12.75"/>
  <cols>
    <col min="12" max="12" width="11.57421875" style="0" bestFit="1" customWidth="1"/>
  </cols>
  <sheetData>
    <row r="1" ht="12.75">
      <c r="A1" s="64" t="s">
        <v>81</v>
      </c>
    </row>
    <row r="3" spans="2:12" ht="12.75">
      <c r="B3" s="93" t="s">
        <v>41</v>
      </c>
      <c r="C3" s="93" t="s">
        <v>42</v>
      </c>
      <c r="D3" s="93" t="s">
        <v>43</v>
      </c>
      <c r="F3" s="88" t="s">
        <v>41</v>
      </c>
      <c r="G3" s="88" t="s">
        <v>42</v>
      </c>
      <c r="H3" s="88" t="s">
        <v>43</v>
      </c>
      <c r="J3" s="95"/>
      <c r="K3" s="93" t="s">
        <v>78</v>
      </c>
      <c r="L3" s="95"/>
    </row>
    <row r="4" spans="2:12" ht="12.75">
      <c r="B4" s="86">
        <v>193</v>
      </c>
      <c r="C4" s="86">
        <v>171.5</v>
      </c>
      <c r="D4" s="86">
        <v>181</v>
      </c>
      <c r="E4" s="88" t="s">
        <v>44</v>
      </c>
      <c r="F4" s="87">
        <f>AVERAGEA(B4:B18)</f>
        <v>155.06666666666666</v>
      </c>
      <c r="G4" s="87">
        <f>AVERAGEA(C4:C19)</f>
        <v>132.15384615384616</v>
      </c>
      <c r="H4" s="87">
        <f>AVERAGEA(D4:D153)</f>
        <v>154.49</v>
      </c>
      <c r="J4" s="96">
        <f>AVERAGE(F4:H4)</f>
        <v>147.2368376068376</v>
      </c>
      <c r="K4" s="97" t="s">
        <v>80</v>
      </c>
      <c r="L4" s="98">
        <f>L15</f>
        <v>24.884723057497293</v>
      </c>
    </row>
    <row r="5" spans="2:8" ht="12.75">
      <c r="B5" s="86">
        <v>104</v>
      </c>
      <c r="C5" s="86">
        <v>174.5</v>
      </c>
      <c r="D5" s="86">
        <v>169</v>
      </c>
      <c r="E5" s="88" t="s">
        <v>45</v>
      </c>
      <c r="F5" s="87">
        <f>STDEVA(B4:B18)</f>
        <v>34.19892785843831</v>
      </c>
      <c r="G5" s="87">
        <f>STDEVA(C4:C19)</f>
        <v>30.76414621450907</v>
      </c>
      <c r="H5" s="87">
        <f>STDEVPA(D4:D153)</f>
        <v>32.404550606357745</v>
      </c>
    </row>
    <row r="6" spans="2:8" ht="12.75">
      <c r="B6" s="86">
        <v>159</v>
      </c>
      <c r="C6" s="86">
        <v>164</v>
      </c>
      <c r="D6" s="86">
        <v>162</v>
      </c>
      <c r="E6" s="88" t="s">
        <v>46</v>
      </c>
      <c r="F6" s="87">
        <f>(F5/SQRT(COUNTA(B4:B18)))</f>
        <v>8.83012520359203</v>
      </c>
      <c r="G6" s="87">
        <f>(G5/SQRT(COUNTA(C4:C19)))</f>
        <v>8.532438970944911</v>
      </c>
      <c r="H6" s="87">
        <f>(H5/SQRT(COUNTA(D4:D153)))</f>
        <v>2.6458204776590573</v>
      </c>
    </row>
    <row r="7" spans="2:8" ht="12.75">
      <c r="B7" s="86">
        <v>178.5</v>
      </c>
      <c r="C7" s="86">
        <v>102</v>
      </c>
      <c r="D7" s="86">
        <v>178</v>
      </c>
      <c r="E7" s="88" t="s">
        <v>47</v>
      </c>
      <c r="F7">
        <f>COUNT(B4:B18)</f>
        <v>15</v>
      </c>
      <c r="G7">
        <f>COUNT(C4:C18)</f>
        <v>13</v>
      </c>
      <c r="H7">
        <f>COUNT(D4:D153)</f>
        <v>150</v>
      </c>
    </row>
    <row r="8" spans="2:4" ht="12.75">
      <c r="B8" s="86">
        <v>187.5</v>
      </c>
      <c r="C8" s="86">
        <v>137.5</v>
      </c>
      <c r="D8" s="86">
        <v>167.5</v>
      </c>
    </row>
    <row r="9" spans="2:6" ht="12.75">
      <c r="B9" s="86">
        <v>178</v>
      </c>
      <c r="C9" s="86">
        <v>81</v>
      </c>
      <c r="D9" s="86">
        <v>165.5</v>
      </c>
      <c r="F9" t="s">
        <v>48</v>
      </c>
    </row>
    <row r="10" spans="2:4" ht="12.75">
      <c r="B10" s="86">
        <v>138</v>
      </c>
      <c r="C10" s="86">
        <v>122.5</v>
      </c>
      <c r="D10" s="86">
        <v>169.5</v>
      </c>
    </row>
    <row r="11" spans="2:12" ht="13.5" thickBot="1">
      <c r="B11" s="86">
        <v>161</v>
      </c>
      <c r="C11" s="86">
        <v>161</v>
      </c>
      <c r="D11" s="86">
        <v>160.5</v>
      </c>
      <c r="F11" t="s">
        <v>49</v>
      </c>
      <c r="L11" t="s">
        <v>77</v>
      </c>
    </row>
    <row r="12" spans="2:12" ht="12.75">
      <c r="B12" s="86">
        <v>190.5</v>
      </c>
      <c r="C12" s="86">
        <v>107.5</v>
      </c>
      <c r="D12" s="86">
        <v>160.5</v>
      </c>
      <c r="F12" s="91" t="s">
        <v>50</v>
      </c>
      <c r="G12" s="91" t="s">
        <v>51</v>
      </c>
      <c r="H12" s="91" t="s">
        <v>52</v>
      </c>
      <c r="I12" s="91" t="s">
        <v>44</v>
      </c>
      <c r="J12" s="91" t="s">
        <v>53</v>
      </c>
      <c r="L12" s="94">
        <f>SQRT(I21)</f>
        <v>32.53476036848022</v>
      </c>
    </row>
    <row r="13" spans="2:12" ht="12.75">
      <c r="B13" s="86">
        <v>175.5</v>
      </c>
      <c r="C13" s="86">
        <v>116</v>
      </c>
      <c r="D13" s="86">
        <v>175</v>
      </c>
      <c r="F13" s="89" t="s">
        <v>41</v>
      </c>
      <c r="G13" s="89">
        <v>15</v>
      </c>
      <c r="H13" s="89">
        <v>2326</v>
      </c>
      <c r="I13" s="89">
        <v>155.06666666666666</v>
      </c>
      <c r="J13" s="89">
        <v>1169.5666666666677</v>
      </c>
      <c r="L13" s="94"/>
    </row>
    <row r="14" spans="2:12" ht="12.75">
      <c r="B14" s="86">
        <v>108</v>
      </c>
      <c r="C14" s="86">
        <v>155</v>
      </c>
      <c r="D14" s="86">
        <v>188.5</v>
      </c>
      <c r="F14" s="89" t="s">
        <v>42</v>
      </c>
      <c r="G14" s="89">
        <v>13</v>
      </c>
      <c r="H14" s="89">
        <v>1718</v>
      </c>
      <c r="I14" s="89">
        <v>132.15384615384616</v>
      </c>
      <c r="J14" s="89">
        <v>946.4326923076927</v>
      </c>
      <c r="L14" s="94" t="s">
        <v>79</v>
      </c>
    </row>
    <row r="15" spans="2:12" ht="13.5" thickBot="1">
      <c r="B15" s="86">
        <v>185</v>
      </c>
      <c r="C15" s="86">
        <v>99</v>
      </c>
      <c r="D15" s="86">
        <v>150.5</v>
      </c>
      <c r="F15" s="90" t="s">
        <v>43</v>
      </c>
      <c r="G15" s="90">
        <v>150</v>
      </c>
      <c r="H15" s="90">
        <v>23173.5</v>
      </c>
      <c r="I15" s="90">
        <v>154.49</v>
      </c>
      <c r="J15" s="90">
        <v>1057.1022483221468</v>
      </c>
      <c r="L15" s="94">
        <f>1.96*L12*SQRT(1/115+1/13+1/15)</f>
        <v>24.884723057497293</v>
      </c>
    </row>
    <row r="16" spans="2:4" ht="12.75">
      <c r="B16" s="86">
        <v>124</v>
      </c>
      <c r="C16" s="86">
        <v>126.5</v>
      </c>
      <c r="D16" s="86">
        <v>155</v>
      </c>
    </row>
    <row r="17" spans="2:4" ht="12.75">
      <c r="B17" s="86">
        <v>153</v>
      </c>
      <c r="D17" s="86">
        <v>141.5</v>
      </c>
    </row>
    <row r="18" spans="2:6" ht="13.5" thickBot="1">
      <c r="B18" s="86">
        <v>91</v>
      </c>
      <c r="D18" s="86">
        <v>165</v>
      </c>
      <c r="F18" t="s">
        <v>54</v>
      </c>
    </row>
    <row r="19" spans="3:12" ht="12.75">
      <c r="C19" s="86"/>
      <c r="D19" s="86">
        <v>160.5</v>
      </c>
      <c r="F19" s="91" t="s">
        <v>55</v>
      </c>
      <c r="G19" s="91" t="s">
        <v>56</v>
      </c>
      <c r="H19" s="91" t="s">
        <v>57</v>
      </c>
      <c r="I19" s="91" t="s">
        <v>58</v>
      </c>
      <c r="J19" s="91" t="s">
        <v>59</v>
      </c>
      <c r="K19" s="91" t="s">
        <v>60</v>
      </c>
      <c r="L19" s="91" t="s">
        <v>61</v>
      </c>
    </row>
    <row r="20" spans="2:12" ht="12.75">
      <c r="B20" s="86"/>
      <c r="C20" s="86"/>
      <c r="D20" s="86">
        <v>163.5</v>
      </c>
      <c r="F20" s="89" t="s">
        <v>62</v>
      </c>
      <c r="G20" s="89">
        <v>6044.859864592552</v>
      </c>
      <c r="H20" s="89">
        <v>2</v>
      </c>
      <c r="I20" s="89">
        <v>3022.429932296276</v>
      </c>
      <c r="J20" s="89">
        <v>2.855360957420114</v>
      </c>
      <c r="K20" s="92">
        <v>0.06021936691401822</v>
      </c>
      <c r="L20" s="89">
        <v>3.047603058803361</v>
      </c>
    </row>
    <row r="21" spans="4:12" ht="12.75">
      <c r="D21" s="86">
        <v>145.5</v>
      </c>
      <c r="F21" s="89" t="s">
        <v>63</v>
      </c>
      <c r="G21" s="89">
        <v>185239.36064102547</v>
      </c>
      <c r="H21" s="89">
        <v>175</v>
      </c>
      <c r="I21" s="89">
        <v>1058.5106322344313</v>
      </c>
      <c r="J21" s="89"/>
      <c r="K21" s="89"/>
      <c r="L21" s="89"/>
    </row>
    <row r="22" spans="4:12" ht="12.75">
      <c r="D22" s="86">
        <v>160.5</v>
      </c>
      <c r="F22" s="89"/>
      <c r="G22" s="89"/>
      <c r="H22" s="89"/>
      <c r="I22" s="89"/>
      <c r="J22" s="89"/>
      <c r="K22" s="89"/>
      <c r="L22" s="89"/>
    </row>
    <row r="23" spans="4:12" ht="13.5" thickBot="1">
      <c r="D23" s="86">
        <v>142</v>
      </c>
      <c r="F23" s="90" t="s">
        <v>64</v>
      </c>
      <c r="G23" s="90">
        <v>191284.22050561802</v>
      </c>
      <c r="H23" s="90">
        <v>177</v>
      </c>
      <c r="I23" s="90"/>
      <c r="J23" s="90"/>
      <c r="K23" s="90"/>
      <c r="L23" s="90"/>
    </row>
    <row r="24" ht="12.75">
      <c r="D24" s="86">
        <v>150</v>
      </c>
    </row>
    <row r="25" spans="4:6" ht="12.75">
      <c r="D25" s="86">
        <v>171</v>
      </c>
      <c r="F25" t="s">
        <v>65</v>
      </c>
    </row>
    <row r="26" ht="13.5" thickBot="1">
      <c r="D26" s="86">
        <v>172</v>
      </c>
    </row>
    <row r="27" spans="4:8" ht="12.75">
      <c r="D27" s="86">
        <v>128</v>
      </c>
      <c r="F27" s="91"/>
      <c r="G27" s="91" t="s">
        <v>66</v>
      </c>
      <c r="H27" s="91" t="s">
        <v>67</v>
      </c>
    </row>
    <row r="28" spans="4:8" ht="12.75">
      <c r="D28" s="86">
        <v>82.5</v>
      </c>
      <c r="F28" s="89" t="s">
        <v>68</v>
      </c>
      <c r="G28" s="89">
        <v>155.06666666666666</v>
      </c>
      <c r="H28" s="89">
        <v>132.15384615384616</v>
      </c>
    </row>
    <row r="29" spans="4:8" ht="12.75">
      <c r="D29" s="86">
        <v>170.5</v>
      </c>
      <c r="F29" s="89" t="s">
        <v>53</v>
      </c>
      <c r="G29" s="89">
        <v>1169.5666666666677</v>
      </c>
      <c r="H29" s="89">
        <v>946.4326923076927</v>
      </c>
    </row>
    <row r="30" spans="4:8" ht="12.75">
      <c r="D30" s="86">
        <v>131</v>
      </c>
      <c r="F30" s="89" t="s">
        <v>69</v>
      </c>
      <c r="G30" s="89">
        <v>15</v>
      </c>
      <c r="H30" s="89">
        <v>13</v>
      </c>
    </row>
    <row r="31" spans="4:8" ht="12.75">
      <c r="D31" s="86">
        <v>135</v>
      </c>
      <c r="F31" s="89" t="s">
        <v>70</v>
      </c>
      <c r="G31" s="89">
        <v>1066.5817554240639</v>
      </c>
      <c r="H31" s="89"/>
    </row>
    <row r="32" spans="4:8" ht="12.75">
      <c r="D32" s="86">
        <v>143</v>
      </c>
      <c r="F32" s="89" t="s">
        <v>71</v>
      </c>
      <c r="G32" s="89">
        <v>0</v>
      </c>
      <c r="H32" s="89"/>
    </row>
    <row r="33" spans="4:8" ht="12.75">
      <c r="D33" s="86">
        <v>81</v>
      </c>
      <c r="F33" s="89" t="s">
        <v>57</v>
      </c>
      <c r="G33" s="89">
        <v>26</v>
      </c>
      <c r="H33" s="89"/>
    </row>
    <row r="34" spans="4:8" ht="12.75">
      <c r="D34" s="86">
        <v>84</v>
      </c>
      <c r="F34" s="89" t="s">
        <v>72</v>
      </c>
      <c r="G34" s="89">
        <v>1.8514831664560683</v>
      </c>
      <c r="H34" s="89"/>
    </row>
    <row r="35" spans="4:8" ht="12.75">
      <c r="D35" s="86">
        <v>144.5</v>
      </c>
      <c r="F35" s="89" t="s">
        <v>73</v>
      </c>
      <c r="G35" s="89">
        <v>0.037745162098676524</v>
      </c>
      <c r="H35" s="89"/>
    </row>
    <row r="36" spans="4:8" ht="12.75">
      <c r="D36" s="86">
        <v>155</v>
      </c>
      <c r="F36" s="89" t="s">
        <v>74</v>
      </c>
      <c r="G36" s="89">
        <v>1.705616341496352</v>
      </c>
      <c r="H36" s="89"/>
    </row>
    <row r="37" spans="4:8" ht="12.75">
      <c r="D37" s="86">
        <v>147</v>
      </c>
      <c r="F37" s="92" t="s">
        <v>75</v>
      </c>
      <c r="G37" s="92">
        <v>0.07549032419735305</v>
      </c>
      <c r="H37" s="89"/>
    </row>
    <row r="38" spans="4:8" ht="13.5" thickBot="1">
      <c r="D38" s="86">
        <v>185.5</v>
      </c>
      <c r="F38" s="90" t="s">
        <v>76</v>
      </c>
      <c r="G38" s="90">
        <v>2.0555307855829597</v>
      </c>
      <c r="H38" s="90"/>
    </row>
    <row r="39" ht="12.75">
      <c r="D39" s="86">
        <v>218</v>
      </c>
    </row>
    <row r="40" ht="12.75">
      <c r="D40" s="86">
        <v>160</v>
      </c>
    </row>
    <row r="41" ht="12.75">
      <c r="D41" s="86">
        <v>182.5</v>
      </c>
    </row>
    <row r="42" ht="12.75">
      <c r="D42" s="86">
        <v>185.5</v>
      </c>
    </row>
    <row r="43" ht="12.75">
      <c r="D43" s="86">
        <v>208</v>
      </c>
    </row>
    <row r="44" ht="12.75">
      <c r="D44" s="86">
        <v>201</v>
      </c>
    </row>
    <row r="45" ht="12.75">
      <c r="D45" s="86">
        <v>171</v>
      </c>
    </row>
    <row r="46" ht="12.75">
      <c r="D46" s="86">
        <v>199</v>
      </c>
    </row>
    <row r="47" ht="12.75">
      <c r="D47" s="86">
        <v>167.5</v>
      </c>
    </row>
    <row r="48" ht="12.75">
      <c r="D48" s="86">
        <v>164</v>
      </c>
    </row>
    <row r="49" ht="12.75">
      <c r="D49" s="86">
        <v>182</v>
      </c>
    </row>
    <row r="50" ht="12.75">
      <c r="D50" s="86">
        <v>177</v>
      </c>
    </row>
    <row r="51" ht="12.75">
      <c r="D51" s="86">
        <v>101.5</v>
      </c>
    </row>
    <row r="52" ht="12.75">
      <c r="D52" s="86">
        <v>200.5</v>
      </c>
    </row>
    <row r="53" ht="12.75">
      <c r="D53" s="86">
        <v>181.5</v>
      </c>
    </row>
    <row r="54" ht="12.75">
      <c r="D54" s="86">
        <v>195.5</v>
      </c>
    </row>
    <row r="55" ht="12.75">
      <c r="D55" s="86">
        <v>165</v>
      </c>
    </row>
    <row r="56" ht="12.75">
      <c r="D56" s="86">
        <v>173.5</v>
      </c>
    </row>
    <row r="57" ht="12.75">
      <c r="D57" s="86">
        <v>166</v>
      </c>
    </row>
    <row r="58" ht="12.75">
      <c r="D58" s="86">
        <v>204</v>
      </c>
    </row>
    <row r="59" ht="12.75">
      <c r="D59" s="86">
        <v>167</v>
      </c>
    </row>
    <row r="60" ht="12.75">
      <c r="D60" s="86">
        <v>144.5</v>
      </c>
    </row>
    <row r="61" ht="12.75">
      <c r="D61" s="86">
        <v>168</v>
      </c>
    </row>
    <row r="62" ht="12.75">
      <c r="D62" s="86">
        <v>166</v>
      </c>
    </row>
    <row r="63" ht="12.75">
      <c r="D63" s="86">
        <v>179.5</v>
      </c>
    </row>
    <row r="64" ht="12.75">
      <c r="D64" s="86">
        <v>97</v>
      </c>
    </row>
    <row r="65" ht="12.75">
      <c r="D65" s="86">
        <v>171</v>
      </c>
    </row>
    <row r="66" ht="12.75">
      <c r="D66" s="86">
        <v>146</v>
      </c>
    </row>
    <row r="67" ht="12.75">
      <c r="D67" s="86">
        <v>165.5</v>
      </c>
    </row>
    <row r="68" ht="12.75">
      <c r="D68" s="86">
        <v>189.5</v>
      </c>
    </row>
    <row r="69" ht="12.75">
      <c r="D69" s="86">
        <v>162</v>
      </c>
    </row>
    <row r="70" ht="12.75">
      <c r="D70" s="86">
        <v>171.5</v>
      </c>
    </row>
    <row r="71" ht="12.75">
      <c r="D71" s="86">
        <v>160.5</v>
      </c>
    </row>
    <row r="72" ht="12.75">
      <c r="D72" s="86">
        <v>136</v>
      </c>
    </row>
    <row r="73" ht="12.75">
      <c r="D73" s="86">
        <v>168</v>
      </c>
    </row>
    <row r="74" ht="12.75">
      <c r="D74" s="86">
        <v>140</v>
      </c>
    </row>
    <row r="75" ht="12.75">
      <c r="D75" s="86">
        <v>200</v>
      </c>
    </row>
    <row r="76" ht="12.75">
      <c r="D76" s="86">
        <v>184</v>
      </c>
    </row>
    <row r="77" ht="12.75">
      <c r="D77" s="86">
        <v>163</v>
      </c>
    </row>
    <row r="78" ht="12.75">
      <c r="D78" s="86">
        <v>186</v>
      </c>
    </row>
    <row r="79" ht="12.75">
      <c r="D79" s="86">
        <v>166</v>
      </c>
    </row>
    <row r="80" ht="12.75">
      <c r="D80" s="86">
        <v>100</v>
      </c>
    </row>
    <row r="81" ht="12.75">
      <c r="D81" s="86">
        <v>103</v>
      </c>
    </row>
    <row r="82" ht="12.75">
      <c r="D82" s="86">
        <v>123.5</v>
      </c>
    </row>
    <row r="83" ht="12.75">
      <c r="D83" s="86">
        <v>165</v>
      </c>
    </row>
    <row r="84" ht="12.75">
      <c r="D84" s="86">
        <v>191.5</v>
      </c>
    </row>
    <row r="85" ht="12.75">
      <c r="D85" s="86">
        <v>171</v>
      </c>
    </row>
    <row r="86" ht="12.75">
      <c r="D86" s="86">
        <v>83.5</v>
      </c>
    </row>
    <row r="87" ht="12.75">
      <c r="D87" s="86">
        <v>158.5</v>
      </c>
    </row>
    <row r="88" ht="12.75">
      <c r="D88" s="86">
        <v>137.5</v>
      </c>
    </row>
    <row r="89" ht="12.75">
      <c r="D89" s="86">
        <v>151</v>
      </c>
    </row>
    <row r="90" ht="12.75">
      <c r="D90" s="86">
        <v>81.5</v>
      </c>
    </row>
    <row r="91" ht="12.75">
      <c r="D91" s="86">
        <v>176.5</v>
      </c>
    </row>
    <row r="92" ht="12.75">
      <c r="D92" s="86">
        <v>177</v>
      </c>
    </row>
    <row r="93" ht="12.75">
      <c r="D93" s="86">
        <v>164.5</v>
      </c>
    </row>
    <row r="94" ht="12.75">
      <c r="D94" s="86">
        <v>148.5</v>
      </c>
    </row>
    <row r="95" ht="12.75">
      <c r="D95" s="86">
        <v>107.5</v>
      </c>
    </row>
    <row r="96" ht="12.75">
      <c r="D96" s="86">
        <v>112</v>
      </c>
    </row>
    <row r="97" ht="12.75">
      <c r="D97" s="86">
        <v>135.5</v>
      </c>
    </row>
    <row r="98" ht="12.75">
      <c r="D98" s="86">
        <v>157</v>
      </c>
    </row>
    <row r="99" ht="12.75">
      <c r="D99" s="86">
        <v>179.5</v>
      </c>
    </row>
    <row r="100" ht="12.75">
      <c r="D100" s="86">
        <v>93.5</v>
      </c>
    </row>
    <row r="101" ht="12.75">
      <c r="D101" s="86">
        <v>179.5</v>
      </c>
    </row>
    <row r="102" ht="12.75">
      <c r="D102" s="86">
        <v>182.5</v>
      </c>
    </row>
    <row r="103" ht="12.75">
      <c r="D103" s="86">
        <v>160.5</v>
      </c>
    </row>
    <row r="104" ht="12.75">
      <c r="D104" s="86">
        <v>106</v>
      </c>
    </row>
    <row r="105" ht="12.75">
      <c r="D105" s="86">
        <v>95</v>
      </c>
    </row>
    <row r="106" ht="12.75">
      <c r="D106" s="86">
        <v>95.5</v>
      </c>
    </row>
    <row r="107" ht="12.75">
      <c r="D107" s="86">
        <v>148</v>
      </c>
    </row>
    <row r="108" ht="12.75">
      <c r="D108" s="86">
        <v>105.5</v>
      </c>
    </row>
    <row r="109" ht="12.75">
      <c r="D109" s="86">
        <v>157</v>
      </c>
    </row>
    <row r="110" ht="12.75">
      <c r="D110" s="86">
        <v>77</v>
      </c>
    </row>
    <row r="111" ht="12.75">
      <c r="D111" s="86">
        <v>150</v>
      </c>
    </row>
    <row r="112" ht="12.75">
      <c r="D112" s="86">
        <v>89.5</v>
      </c>
    </row>
    <row r="113" ht="12.75">
      <c r="D113" s="86">
        <v>154</v>
      </c>
    </row>
    <row r="114" ht="12.75">
      <c r="D114" s="86">
        <v>170</v>
      </c>
    </row>
    <row r="115" ht="12.75">
      <c r="D115" s="86">
        <v>154.5</v>
      </c>
    </row>
    <row r="116" ht="12.75">
      <c r="D116" s="86">
        <v>89.5</v>
      </c>
    </row>
    <row r="117" ht="12.75">
      <c r="D117" s="86">
        <v>176</v>
      </c>
    </row>
    <row r="118" ht="12.75">
      <c r="D118" s="86">
        <v>181</v>
      </c>
    </row>
    <row r="119" ht="12.75">
      <c r="D119" s="86">
        <v>96</v>
      </c>
    </row>
    <row r="120" ht="12.75">
      <c r="D120" s="86">
        <v>166.5</v>
      </c>
    </row>
    <row r="121" ht="12.75">
      <c r="D121" s="86">
        <v>182.5</v>
      </c>
    </row>
    <row r="122" ht="12.75">
      <c r="D122" s="86">
        <v>145.5</v>
      </c>
    </row>
    <row r="123" ht="12.75">
      <c r="D123" s="86">
        <v>125</v>
      </c>
    </row>
    <row r="124" ht="12.75">
      <c r="D124" s="86">
        <v>150.5</v>
      </c>
    </row>
    <row r="125" ht="12.75">
      <c r="D125" s="86">
        <v>123.5</v>
      </c>
    </row>
    <row r="126" ht="12.75">
      <c r="D126" s="86">
        <v>199.5</v>
      </c>
    </row>
    <row r="127" ht="12.75">
      <c r="D127" s="86">
        <v>208</v>
      </c>
    </row>
    <row r="128" ht="12.75">
      <c r="D128" s="86">
        <v>103</v>
      </c>
    </row>
    <row r="129" ht="12.75">
      <c r="D129" s="86">
        <v>199.5</v>
      </c>
    </row>
    <row r="130" ht="12.75">
      <c r="D130" s="86">
        <v>78</v>
      </c>
    </row>
    <row r="131" ht="12.75">
      <c r="D131" s="86">
        <v>154</v>
      </c>
    </row>
    <row r="132" ht="12.75">
      <c r="D132" s="86">
        <v>89</v>
      </c>
    </row>
    <row r="133" ht="12.75">
      <c r="D133" s="86">
        <v>131</v>
      </c>
    </row>
    <row r="134" ht="12.75">
      <c r="D134" s="86">
        <v>171.5</v>
      </c>
    </row>
    <row r="135" ht="12.75">
      <c r="D135" s="86">
        <v>188</v>
      </c>
    </row>
    <row r="136" ht="12.75">
      <c r="D136" s="86">
        <v>170</v>
      </c>
    </row>
    <row r="137" ht="12.75">
      <c r="D137" s="86">
        <v>144.5</v>
      </c>
    </row>
    <row r="138" ht="12.75">
      <c r="D138" s="86">
        <v>205</v>
      </c>
    </row>
    <row r="139" ht="12.75">
      <c r="D139" s="86">
        <v>181</v>
      </c>
    </row>
    <row r="140" ht="12.75">
      <c r="D140" s="86">
        <v>153</v>
      </c>
    </row>
    <row r="141" ht="12.75">
      <c r="D141" s="86">
        <v>162.5</v>
      </c>
    </row>
    <row r="142" ht="12.75">
      <c r="D142" s="86">
        <v>159.5</v>
      </c>
    </row>
    <row r="143" ht="12.75">
      <c r="D143" s="86">
        <v>147</v>
      </c>
    </row>
    <row r="144" ht="12.75">
      <c r="D144" s="86">
        <v>161</v>
      </c>
    </row>
    <row r="145" ht="12.75">
      <c r="D145" s="86">
        <v>119</v>
      </c>
    </row>
    <row r="146" ht="12.75">
      <c r="D146" s="86">
        <v>161</v>
      </c>
    </row>
    <row r="147" ht="12.75">
      <c r="D147" s="86">
        <v>199.5</v>
      </c>
    </row>
    <row r="148" ht="12.75">
      <c r="D148" s="86">
        <v>97</v>
      </c>
    </row>
    <row r="149" ht="12.75">
      <c r="D149" s="86">
        <v>173.5</v>
      </c>
    </row>
    <row r="150" ht="12.75">
      <c r="D150" s="86">
        <v>173</v>
      </c>
    </row>
    <row r="151" ht="12.75">
      <c r="D151" s="86">
        <v>160</v>
      </c>
    </row>
    <row r="152" ht="12.75">
      <c r="D152" s="86">
        <v>166.5</v>
      </c>
    </row>
    <row r="153" ht="12.75">
      <c r="D153" s="86">
        <v>166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P1" sqref="P1"/>
    </sheetView>
  </sheetViews>
  <sheetFormatPr defaultColWidth="9.140625" defaultRowHeight="12.75"/>
  <cols>
    <col min="1" max="25" width="5.7109375" style="0" customWidth="1"/>
  </cols>
  <sheetData>
    <row r="1" spans="1:25" ht="24.75" customHeight="1" thickBot="1">
      <c r="A1" s="1">
        <v>154</v>
      </c>
      <c r="B1" s="2">
        <v>173</v>
      </c>
      <c r="C1" s="3">
        <v>124.5</v>
      </c>
      <c r="D1" s="2">
        <v>150.5</v>
      </c>
      <c r="E1" s="2">
        <v>141</v>
      </c>
      <c r="F1" s="2">
        <v>143</v>
      </c>
      <c r="G1" s="2">
        <v>128</v>
      </c>
      <c r="H1" s="2">
        <v>163</v>
      </c>
      <c r="I1" s="3">
        <v>142</v>
      </c>
      <c r="J1" s="4">
        <v>69</v>
      </c>
      <c r="K1" s="3">
        <v>175</v>
      </c>
      <c r="L1" s="2">
        <v>170.5</v>
      </c>
      <c r="M1" s="2">
        <v>163.5</v>
      </c>
      <c r="N1" s="5">
        <v>142</v>
      </c>
      <c r="O1" s="6"/>
      <c r="P1" s="62" t="s">
        <v>25</v>
      </c>
      <c r="R1" s="6"/>
      <c r="S1" s="6"/>
      <c r="T1" s="6"/>
      <c r="U1" s="6"/>
      <c r="V1" s="6"/>
      <c r="W1" s="6"/>
      <c r="X1" s="6"/>
      <c r="Y1" s="9"/>
    </row>
    <row r="2" spans="1:25" ht="24.75" customHeight="1">
      <c r="A2" s="10">
        <v>196</v>
      </c>
      <c r="B2" s="11">
        <v>174</v>
      </c>
      <c r="C2" s="12">
        <v>61.5</v>
      </c>
      <c r="D2" s="13">
        <v>160</v>
      </c>
      <c r="E2" s="14">
        <v>137</v>
      </c>
      <c r="F2" s="15">
        <v>158</v>
      </c>
      <c r="G2" s="15">
        <v>162.5</v>
      </c>
      <c r="H2" s="16">
        <v>126</v>
      </c>
      <c r="I2" s="15">
        <v>115</v>
      </c>
      <c r="J2" s="13">
        <v>153.5</v>
      </c>
      <c r="K2" s="15">
        <v>162</v>
      </c>
      <c r="L2" s="17">
        <v>154.5</v>
      </c>
      <c r="M2" s="18">
        <v>172</v>
      </c>
      <c r="N2" s="19">
        <v>95</v>
      </c>
      <c r="O2" s="6"/>
      <c r="Q2" s="65" t="s">
        <v>24</v>
      </c>
      <c r="R2" s="6"/>
      <c r="S2" s="6"/>
      <c r="T2" s="6"/>
      <c r="U2" s="6"/>
      <c r="V2" s="6"/>
      <c r="W2" s="6"/>
      <c r="X2" s="6"/>
      <c r="Y2" s="9"/>
    </row>
    <row r="3" spans="1:25" ht="24.75" customHeight="1" thickBot="1">
      <c r="A3" s="22">
        <v>83</v>
      </c>
      <c r="B3" s="23">
        <v>200</v>
      </c>
      <c r="C3" s="24">
        <v>170</v>
      </c>
      <c r="D3" s="25">
        <v>162</v>
      </c>
      <c r="E3" s="25">
        <v>75.5</v>
      </c>
      <c r="F3" s="25">
        <v>133</v>
      </c>
      <c r="G3" s="26">
        <v>167</v>
      </c>
      <c r="H3" s="25">
        <v>167</v>
      </c>
      <c r="I3" s="27">
        <v>164</v>
      </c>
      <c r="J3" s="28">
        <v>113</v>
      </c>
      <c r="K3" s="29">
        <v>180.5</v>
      </c>
      <c r="L3" s="25">
        <v>133</v>
      </c>
      <c r="M3" s="30">
        <v>138</v>
      </c>
      <c r="N3" s="31">
        <v>143</v>
      </c>
      <c r="O3" s="6"/>
      <c r="P3" s="63" t="s">
        <v>40</v>
      </c>
      <c r="Q3" s="8"/>
      <c r="R3" s="6"/>
      <c r="S3" s="6"/>
      <c r="T3" s="6"/>
      <c r="U3" s="6"/>
      <c r="V3" s="6"/>
      <c r="W3" s="6"/>
      <c r="X3" s="6"/>
      <c r="Y3" s="9"/>
    </row>
    <row r="4" spans="1:25" ht="24.75" customHeight="1" thickBot="1">
      <c r="A4" s="10">
        <v>162</v>
      </c>
      <c r="B4" s="33">
        <v>138</v>
      </c>
      <c r="C4" s="28">
        <v>165.5</v>
      </c>
      <c r="D4" s="29">
        <v>158</v>
      </c>
      <c r="E4" s="25">
        <v>206</v>
      </c>
      <c r="F4" s="28">
        <v>107</v>
      </c>
      <c r="G4" s="34">
        <v>149</v>
      </c>
      <c r="H4" s="35">
        <v>205.5</v>
      </c>
      <c r="I4" s="29">
        <v>124</v>
      </c>
      <c r="J4" s="36">
        <v>134</v>
      </c>
      <c r="K4" s="25">
        <v>234</v>
      </c>
      <c r="L4" s="27">
        <v>146.5</v>
      </c>
      <c r="M4" s="37">
        <v>178</v>
      </c>
      <c r="N4" s="31">
        <v>166</v>
      </c>
      <c r="O4" s="6"/>
      <c r="P4" s="20"/>
      <c r="Q4" s="21" t="s">
        <v>0</v>
      </c>
      <c r="R4" s="6"/>
      <c r="S4" s="6"/>
      <c r="T4" s="6"/>
      <c r="U4" s="6"/>
      <c r="V4" s="6"/>
      <c r="W4" s="6"/>
      <c r="X4" s="6"/>
      <c r="Y4" s="9"/>
    </row>
    <row r="5" spans="1:25" ht="24.75" customHeight="1" thickBot="1">
      <c r="A5" s="22">
        <v>115</v>
      </c>
      <c r="B5" s="39">
        <v>130</v>
      </c>
      <c r="C5" s="40">
        <v>150</v>
      </c>
      <c r="D5" s="41">
        <v>144.5</v>
      </c>
      <c r="E5" s="42">
        <v>127</v>
      </c>
      <c r="F5" s="40">
        <v>225</v>
      </c>
      <c r="G5" s="43">
        <v>179</v>
      </c>
      <c r="H5" s="44" t="s">
        <v>4</v>
      </c>
      <c r="I5" s="43">
        <v>232</v>
      </c>
      <c r="J5" s="42">
        <v>138.5</v>
      </c>
      <c r="K5" s="45">
        <v>148</v>
      </c>
      <c r="L5" s="46">
        <v>177</v>
      </c>
      <c r="M5" s="47">
        <v>209</v>
      </c>
      <c r="N5" s="31">
        <v>181</v>
      </c>
      <c r="O5" s="6"/>
      <c r="P5" s="32" t="s">
        <v>1</v>
      </c>
      <c r="Q5" s="21" t="s">
        <v>2</v>
      </c>
      <c r="R5" s="6"/>
      <c r="S5" s="6"/>
      <c r="T5" s="6"/>
      <c r="U5" s="6"/>
      <c r="V5" s="6"/>
      <c r="W5" s="6"/>
      <c r="X5" s="6"/>
      <c r="Y5" s="9"/>
    </row>
    <row r="6" spans="1:25" ht="24.75" customHeight="1">
      <c r="A6" s="10">
        <v>124.5</v>
      </c>
      <c r="B6" s="49">
        <v>195.5</v>
      </c>
      <c r="C6" s="49">
        <v>179</v>
      </c>
      <c r="D6" s="49">
        <v>148</v>
      </c>
      <c r="E6" s="49">
        <v>183</v>
      </c>
      <c r="F6" s="49">
        <v>186</v>
      </c>
      <c r="G6" s="49">
        <v>135.5</v>
      </c>
      <c r="H6" s="50">
        <v>185</v>
      </c>
      <c r="I6" s="49">
        <v>160</v>
      </c>
      <c r="J6" s="49">
        <v>163.5</v>
      </c>
      <c r="K6" s="49">
        <v>132.5</v>
      </c>
      <c r="L6" s="49">
        <v>142</v>
      </c>
      <c r="M6" s="49">
        <v>158</v>
      </c>
      <c r="N6" s="31">
        <v>188</v>
      </c>
      <c r="O6" s="6"/>
      <c r="P6" s="38" t="s">
        <v>1</v>
      </c>
      <c r="Q6" s="21" t="s">
        <v>3</v>
      </c>
      <c r="R6" s="6"/>
      <c r="S6" s="6"/>
      <c r="T6" s="6"/>
      <c r="U6" s="6"/>
      <c r="V6" s="6"/>
      <c r="W6" s="6"/>
      <c r="X6" s="6"/>
      <c r="Y6" s="9"/>
    </row>
    <row r="7" spans="1:25" ht="24.75" customHeight="1">
      <c r="A7" s="51">
        <v>184.5</v>
      </c>
      <c r="B7" s="49">
        <v>109.5</v>
      </c>
      <c r="C7" s="49">
        <v>204.5</v>
      </c>
      <c r="D7" s="49">
        <v>123.5</v>
      </c>
      <c r="E7" s="49">
        <v>183</v>
      </c>
      <c r="F7" s="49">
        <v>153</v>
      </c>
      <c r="G7" s="49">
        <v>152</v>
      </c>
      <c r="H7" s="49">
        <v>159.5</v>
      </c>
      <c r="I7" s="49">
        <v>177</v>
      </c>
      <c r="J7" s="49">
        <v>141.5</v>
      </c>
      <c r="K7" s="49">
        <v>166</v>
      </c>
      <c r="L7" s="49">
        <v>180.5</v>
      </c>
      <c r="M7" s="49">
        <v>163</v>
      </c>
      <c r="N7" s="31">
        <v>148.5</v>
      </c>
      <c r="O7" s="6"/>
      <c r="P7" s="48" t="s">
        <v>1</v>
      </c>
      <c r="Q7" s="21" t="s">
        <v>5</v>
      </c>
      <c r="R7" s="6"/>
      <c r="S7" s="6"/>
      <c r="T7" s="9"/>
      <c r="U7" s="6"/>
      <c r="V7" s="6"/>
      <c r="W7" s="6"/>
      <c r="X7" s="6"/>
      <c r="Y7" s="9"/>
    </row>
    <row r="8" spans="1:25" ht="24.75" customHeight="1">
      <c r="A8" s="51">
        <v>174</v>
      </c>
      <c r="B8" s="49">
        <v>177.5</v>
      </c>
      <c r="C8" s="49">
        <v>162.5</v>
      </c>
      <c r="D8" s="49">
        <v>110.5</v>
      </c>
      <c r="E8" s="49">
        <v>137.5</v>
      </c>
      <c r="F8" s="49">
        <v>128.5</v>
      </c>
      <c r="G8" s="49">
        <v>128.5</v>
      </c>
      <c r="H8" s="49">
        <v>167.5</v>
      </c>
      <c r="I8" s="49">
        <v>135.5</v>
      </c>
      <c r="J8" s="52">
        <v>93</v>
      </c>
      <c r="K8" s="49">
        <v>162.5</v>
      </c>
      <c r="L8" s="49">
        <v>123</v>
      </c>
      <c r="M8" s="52">
        <v>81.5</v>
      </c>
      <c r="N8" s="31">
        <v>194.5</v>
      </c>
      <c r="O8" s="6"/>
      <c r="P8" s="48" t="s">
        <v>1</v>
      </c>
      <c r="Q8" s="21" t="s">
        <v>6</v>
      </c>
      <c r="R8" s="6"/>
      <c r="S8" s="6"/>
      <c r="T8" s="6"/>
      <c r="U8" s="6"/>
      <c r="V8" s="6"/>
      <c r="W8" s="6"/>
      <c r="X8" s="6"/>
      <c r="Y8" s="9"/>
    </row>
    <row r="9" spans="1:25" ht="24.75" customHeight="1" thickBot="1">
      <c r="A9" s="51">
        <v>142</v>
      </c>
      <c r="B9" s="49">
        <v>154.5</v>
      </c>
      <c r="C9" s="49">
        <v>148</v>
      </c>
      <c r="D9" s="49">
        <v>147.5</v>
      </c>
      <c r="E9" s="49">
        <v>159.5</v>
      </c>
      <c r="F9" s="49">
        <v>150.5</v>
      </c>
      <c r="G9" s="49">
        <v>102.5</v>
      </c>
      <c r="H9" s="49">
        <v>131</v>
      </c>
      <c r="I9" s="49">
        <v>179.5</v>
      </c>
      <c r="J9" s="49">
        <v>172.5</v>
      </c>
      <c r="K9" s="49">
        <v>160.5</v>
      </c>
      <c r="L9" s="49">
        <v>178</v>
      </c>
      <c r="M9" s="53">
        <v>103</v>
      </c>
      <c r="N9" s="31">
        <v>129.5</v>
      </c>
      <c r="O9" s="6"/>
      <c r="P9" s="7"/>
      <c r="Q9" s="99" t="s">
        <v>7</v>
      </c>
      <c r="R9" s="100"/>
      <c r="S9" s="63"/>
      <c r="T9" s="63"/>
      <c r="U9" s="63"/>
      <c r="V9" s="99" t="s">
        <v>8</v>
      </c>
      <c r="W9" s="100"/>
      <c r="X9" s="7"/>
      <c r="Y9" s="9"/>
    </row>
    <row r="10" spans="1:25" ht="24.75" customHeight="1">
      <c r="A10" s="51">
        <v>148.5</v>
      </c>
      <c r="B10" s="49">
        <v>198</v>
      </c>
      <c r="C10" s="49">
        <v>167.5</v>
      </c>
      <c r="D10" s="53">
        <v>86.5</v>
      </c>
      <c r="E10" s="49">
        <v>166</v>
      </c>
      <c r="F10" s="49">
        <v>178.5</v>
      </c>
      <c r="G10" s="49">
        <v>206</v>
      </c>
      <c r="H10" s="49">
        <v>135.5</v>
      </c>
      <c r="I10" s="49">
        <v>153.5</v>
      </c>
      <c r="J10" s="49">
        <v>221.5</v>
      </c>
      <c r="K10" s="49">
        <v>209.5</v>
      </c>
      <c r="L10" s="49">
        <v>165.5</v>
      </c>
      <c r="M10" s="49">
        <v>179</v>
      </c>
      <c r="N10" s="54">
        <v>120.5</v>
      </c>
      <c r="O10" s="6"/>
      <c r="P10" s="69">
        <v>193</v>
      </c>
      <c r="Q10" s="70">
        <v>104</v>
      </c>
      <c r="R10" s="70">
        <v>159</v>
      </c>
      <c r="S10" s="71">
        <v>178.5</v>
      </c>
      <c r="T10" s="6"/>
      <c r="U10" s="78">
        <v>308</v>
      </c>
      <c r="V10" s="79">
        <v>381</v>
      </c>
      <c r="W10" s="79">
        <v>370</v>
      </c>
      <c r="X10" s="80">
        <v>392</v>
      </c>
      <c r="Y10" s="9"/>
    </row>
    <row r="11" spans="1:25" ht="24.75" customHeight="1">
      <c r="A11" s="51">
        <v>186.5</v>
      </c>
      <c r="B11" s="49">
        <v>77.5</v>
      </c>
      <c r="C11" s="49">
        <v>171</v>
      </c>
      <c r="D11" s="49">
        <v>191.5</v>
      </c>
      <c r="E11" s="52">
        <v>89.5</v>
      </c>
      <c r="F11" s="49">
        <v>143</v>
      </c>
      <c r="G11" s="49">
        <v>158</v>
      </c>
      <c r="H11" s="49">
        <v>107.5</v>
      </c>
      <c r="I11" s="49">
        <v>147.5</v>
      </c>
      <c r="J11" s="49">
        <v>161.5</v>
      </c>
      <c r="K11" s="53">
        <v>100</v>
      </c>
      <c r="L11" s="49">
        <v>127.5</v>
      </c>
      <c r="M11" s="49">
        <v>117.5</v>
      </c>
      <c r="N11" s="19">
        <v>158.5</v>
      </c>
      <c r="O11" s="6"/>
      <c r="P11" s="72">
        <v>187.5</v>
      </c>
      <c r="Q11" s="25">
        <v>178</v>
      </c>
      <c r="R11" s="25">
        <v>138</v>
      </c>
      <c r="S11" s="73">
        <v>161</v>
      </c>
      <c r="T11" s="6"/>
      <c r="U11" s="81">
        <v>328</v>
      </c>
      <c r="V11" s="55">
        <v>336</v>
      </c>
      <c r="W11" s="55">
        <v>320</v>
      </c>
      <c r="X11" s="82">
        <v>365</v>
      </c>
      <c r="Y11" s="9"/>
    </row>
    <row r="12" spans="1:25" ht="24.75" customHeight="1">
      <c r="A12" s="51">
        <v>117.5</v>
      </c>
      <c r="B12" s="49">
        <v>181.5</v>
      </c>
      <c r="C12" s="49">
        <v>167</v>
      </c>
      <c r="D12" s="53">
        <v>71</v>
      </c>
      <c r="E12" s="49">
        <v>184.5</v>
      </c>
      <c r="F12" s="49">
        <v>99.5</v>
      </c>
      <c r="G12" s="49">
        <v>174</v>
      </c>
      <c r="H12" s="53">
        <v>92.5</v>
      </c>
      <c r="I12" s="53">
        <v>68</v>
      </c>
      <c r="J12" s="49">
        <v>158</v>
      </c>
      <c r="K12" s="53">
        <v>112.5</v>
      </c>
      <c r="L12" s="49">
        <v>111.5</v>
      </c>
      <c r="M12" s="49">
        <v>129.5</v>
      </c>
      <c r="N12" s="31">
        <v>159</v>
      </c>
      <c r="O12" s="6"/>
      <c r="P12" s="74" t="s">
        <v>4</v>
      </c>
      <c r="Q12" s="25">
        <v>190.5</v>
      </c>
      <c r="R12" s="25">
        <v>175.5</v>
      </c>
      <c r="S12" s="73">
        <v>108</v>
      </c>
      <c r="T12" s="6"/>
      <c r="U12" s="81">
        <v>253</v>
      </c>
      <c r="V12" s="55">
        <v>285</v>
      </c>
      <c r="W12" s="55">
        <v>314</v>
      </c>
      <c r="X12" s="82">
        <v>382</v>
      </c>
      <c r="Y12" s="9"/>
    </row>
    <row r="13" spans="1:25" ht="24.75" customHeight="1" thickBot="1">
      <c r="A13" s="51">
        <v>193.5</v>
      </c>
      <c r="B13" s="53">
        <v>109</v>
      </c>
      <c r="C13" s="49">
        <v>182</v>
      </c>
      <c r="D13" s="49">
        <v>184</v>
      </c>
      <c r="E13" s="49">
        <v>174.5</v>
      </c>
      <c r="F13" s="49">
        <v>163.5</v>
      </c>
      <c r="G13" s="49">
        <v>136.5</v>
      </c>
      <c r="H13" s="49">
        <v>159</v>
      </c>
      <c r="I13" s="49">
        <v>114.5</v>
      </c>
      <c r="J13" s="49">
        <v>121</v>
      </c>
      <c r="K13" s="53">
        <v>113.5</v>
      </c>
      <c r="L13" s="53">
        <v>110</v>
      </c>
      <c r="M13" s="49">
        <v>206</v>
      </c>
      <c r="N13" s="31">
        <v>129</v>
      </c>
      <c r="O13" s="6"/>
      <c r="P13" s="75">
        <v>185</v>
      </c>
      <c r="Q13" s="76">
        <v>124</v>
      </c>
      <c r="R13" s="76">
        <v>153</v>
      </c>
      <c r="S13" s="77">
        <v>91</v>
      </c>
      <c r="T13" s="6"/>
      <c r="U13" s="83">
        <v>347</v>
      </c>
      <c r="V13" s="84">
        <v>360</v>
      </c>
      <c r="W13" s="84">
        <v>385.5</v>
      </c>
      <c r="X13" s="85">
        <v>280</v>
      </c>
      <c r="Y13" s="9"/>
    </row>
    <row r="14" spans="1:25" ht="24.75" customHeight="1">
      <c r="A14" s="56">
        <v>190.5</v>
      </c>
      <c r="B14" s="57">
        <v>168.5</v>
      </c>
      <c r="C14" s="57">
        <v>186</v>
      </c>
      <c r="D14" s="58">
        <v>91</v>
      </c>
      <c r="E14" s="57">
        <v>186</v>
      </c>
      <c r="F14" s="57">
        <v>180.5</v>
      </c>
      <c r="G14" s="57">
        <v>200</v>
      </c>
      <c r="H14" s="57">
        <v>101.5</v>
      </c>
      <c r="I14" s="57">
        <v>150.5</v>
      </c>
      <c r="J14" s="57">
        <v>139.5</v>
      </c>
      <c r="K14" s="57">
        <v>150.5</v>
      </c>
      <c r="L14" s="57">
        <v>129.5</v>
      </c>
      <c r="M14" s="57">
        <v>177</v>
      </c>
      <c r="N14" s="59">
        <v>95.5</v>
      </c>
      <c r="O14" s="6"/>
      <c r="P14" s="6"/>
      <c r="Q14" s="6" t="s">
        <v>26</v>
      </c>
      <c r="R14" s="6"/>
      <c r="S14" s="6"/>
      <c r="T14" s="6"/>
      <c r="U14" s="6"/>
      <c r="V14" s="6" t="s">
        <v>26</v>
      </c>
      <c r="W14" s="6"/>
      <c r="X14" s="6"/>
      <c r="Y14" s="9"/>
    </row>
    <row r="15" spans="1:24" ht="12" customHeight="1">
      <c r="A15" s="7" t="s">
        <v>23</v>
      </c>
      <c r="B15" s="7"/>
      <c r="C15" s="7"/>
      <c r="D15" s="7"/>
      <c r="E15" s="7"/>
      <c r="H15" s="7">
        <f>14^2</f>
        <v>196</v>
      </c>
      <c r="I15" s="7"/>
      <c r="J15" s="60">
        <f>6/14</f>
        <v>0.42857142857142855</v>
      </c>
      <c r="K15" s="7" t="s">
        <v>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2" customHeight="1">
      <c r="A16" s="7" t="s">
        <v>10</v>
      </c>
      <c r="B16" s="7"/>
      <c r="C16" s="7"/>
      <c r="D16" s="7"/>
      <c r="E16" s="7"/>
      <c r="H16" s="7">
        <v>48</v>
      </c>
      <c r="I16" s="7"/>
      <c r="J16" s="7" t="s">
        <v>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2" customHeight="1">
      <c r="A17" s="7" t="s">
        <v>12</v>
      </c>
      <c r="B17" s="7"/>
      <c r="C17" s="7"/>
      <c r="D17" s="7"/>
      <c r="E17" s="7"/>
      <c r="H17" s="61">
        <f>COUNT(A1:N6)-48</f>
        <v>35</v>
      </c>
      <c r="I17" s="7"/>
      <c r="J17" s="7" t="s">
        <v>13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2" customHeight="1">
      <c r="A18" s="7" t="s">
        <v>14</v>
      </c>
      <c r="B18" s="7"/>
      <c r="C18" s="7"/>
      <c r="D18" s="7"/>
      <c r="E18" s="7"/>
      <c r="H18" s="7">
        <v>1</v>
      </c>
      <c r="I18" s="7"/>
      <c r="J18" s="7" t="s">
        <v>15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2" customHeight="1">
      <c r="A19" s="7" t="s">
        <v>16</v>
      </c>
      <c r="B19" s="7"/>
      <c r="C19" s="7"/>
      <c r="D19" s="7"/>
      <c r="E19" s="7"/>
      <c r="H19" s="7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2" customHeight="1">
      <c r="A20" s="7" t="s">
        <v>17</v>
      </c>
      <c r="B20" s="7"/>
      <c r="C20" s="7"/>
      <c r="D20" s="7"/>
      <c r="E20" s="7"/>
      <c r="H20" s="61">
        <v>9</v>
      </c>
      <c r="I20" s="7"/>
      <c r="J20" s="60">
        <f>H20/48</f>
        <v>0.1875</v>
      </c>
      <c r="K20" s="7" t="s">
        <v>18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2" customHeight="1">
      <c r="A21" s="7" t="s">
        <v>19</v>
      </c>
      <c r="B21" s="7"/>
      <c r="C21" s="7"/>
      <c r="D21" s="7"/>
      <c r="E21" s="7"/>
      <c r="H21" s="61">
        <f>48-H20</f>
        <v>39</v>
      </c>
      <c r="I21" s="7"/>
      <c r="J21" s="60">
        <f>H21/48</f>
        <v>0.8125</v>
      </c>
      <c r="K21" s="7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8" ht="12" customHeight="1">
      <c r="A22" s="7" t="s">
        <v>21</v>
      </c>
      <c r="H22" s="7">
        <v>4</v>
      </c>
    </row>
    <row r="23" spans="1:8" ht="12" customHeight="1">
      <c r="A23" s="7" t="s">
        <v>22</v>
      </c>
      <c r="H23" s="7">
        <v>8</v>
      </c>
    </row>
  </sheetData>
  <mergeCells count="2">
    <mergeCell ref="Q9:R9"/>
    <mergeCell ref="V9:W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Bormann</dc:creator>
  <cp:keywords/>
  <dc:description/>
  <cp:lastModifiedBy>Bormann</cp:lastModifiedBy>
  <dcterms:created xsi:type="dcterms:W3CDTF">2001-07-13T23:14:40Z</dcterms:created>
  <dcterms:modified xsi:type="dcterms:W3CDTF">2001-09-12T22:41:57Z</dcterms:modified>
  <cp:category/>
  <cp:version/>
  <cp:contentType/>
  <cp:contentStatus/>
</cp:coreProperties>
</file>